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705" windowWidth="19320" windowHeight="7185"/>
  </bookViews>
  <sheets>
    <sheet name="Résultats Gnômes" sheetId="2" r:id="rId1"/>
  </sheets>
  <calcPr calcId="145621" iterateDelta="1E-4"/>
</workbook>
</file>

<file path=xl/calcChain.xml><?xml version="1.0" encoding="utf-8"?>
<calcChain xmlns="http://schemas.openxmlformats.org/spreadsheetml/2006/main">
  <c r="BJ39" i="2"/>
  <c r="BJ38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BH8"/>
  <c r="BH9"/>
  <c r="BH10"/>
  <c r="BH11"/>
  <c r="BH12"/>
  <c r="BH14"/>
  <c r="BH15"/>
  <c r="BH16"/>
  <c r="BH19"/>
  <c r="BH20"/>
  <c r="BH21"/>
  <c r="BH24"/>
  <c r="BH25"/>
  <c r="BH26"/>
  <c r="BH28"/>
  <c r="BH29"/>
  <c r="BH30"/>
  <c r="BH32"/>
  <c r="BH33"/>
  <c r="BH34"/>
  <c r="BH36"/>
  <c r="BH37"/>
  <c r="AY8"/>
  <c r="AZ8" s="1"/>
  <c r="AY10"/>
  <c r="AZ10" s="1"/>
  <c r="BB10" s="1"/>
  <c r="AY11"/>
  <c r="AY14"/>
  <c r="AZ14" s="1"/>
  <c r="BB14" s="1"/>
  <c r="AY16"/>
  <c r="AZ16" s="1"/>
  <c r="BB16" s="1"/>
  <c r="AY17"/>
  <c r="AZ17" s="1"/>
  <c r="BB17" s="1"/>
  <c r="AY18"/>
  <c r="AY22"/>
  <c r="AZ22" s="1"/>
  <c r="BB22" s="1"/>
  <c r="AY23"/>
  <c r="AZ23" s="1"/>
  <c r="BB23" s="1"/>
  <c r="AY24"/>
  <c r="AZ24" s="1"/>
  <c r="BB24" s="1"/>
  <c r="AY27"/>
  <c r="AY28"/>
  <c r="AZ28" s="1"/>
  <c r="BB28" s="1"/>
  <c r="AY29"/>
  <c r="AZ29" s="1"/>
  <c r="BB29" s="1"/>
  <c r="AY34"/>
  <c r="AZ34" s="1"/>
  <c r="BB34" s="1"/>
  <c r="AY37"/>
  <c r="AY38"/>
  <c r="AZ38" s="1"/>
  <c r="AY39"/>
  <c r="AZ39" s="1"/>
  <c r="BB39" s="1"/>
  <c r="AM12"/>
  <c r="AJ8"/>
  <c r="AM8" s="1"/>
  <c r="AJ9"/>
  <c r="AO9" s="1"/>
  <c r="AJ10"/>
  <c r="AM10" s="1"/>
  <c r="AJ11"/>
  <c r="AM11" s="1"/>
  <c r="AJ12"/>
  <c r="AO12" s="1"/>
  <c r="AJ13"/>
  <c r="AM13" s="1"/>
  <c r="AJ14"/>
  <c r="AO14" s="1"/>
  <c r="AJ15"/>
  <c r="AO15" s="1"/>
  <c r="AJ16"/>
  <c r="AO16" s="1"/>
  <c r="AJ17"/>
  <c r="AO17" s="1"/>
  <c r="AJ18"/>
  <c r="AO18" s="1"/>
  <c r="AJ19"/>
  <c r="AO19" s="1"/>
  <c r="AJ20"/>
  <c r="AM20" s="1"/>
  <c r="AJ21"/>
  <c r="AO21" s="1"/>
  <c r="AJ22"/>
  <c r="AO22" s="1"/>
  <c r="AJ23"/>
  <c r="AM23" s="1"/>
  <c r="AJ24"/>
  <c r="AM24" s="1"/>
  <c r="AJ25"/>
  <c r="AM25" s="1"/>
  <c r="AJ26"/>
  <c r="AO26" s="1"/>
  <c r="AJ27"/>
  <c r="AM27" s="1"/>
  <c r="AJ28"/>
  <c r="AO28" s="1"/>
  <c r="AJ29"/>
  <c r="AM29" s="1"/>
  <c r="AJ30"/>
  <c r="AO30" s="1"/>
  <c r="AJ31"/>
  <c r="AO31" s="1"/>
  <c r="AJ32"/>
  <c r="AM32" s="1"/>
  <c r="BE32" s="1"/>
  <c r="AJ33"/>
  <c r="AO33" s="1"/>
  <c r="AJ34"/>
  <c r="AO34" s="1"/>
  <c r="AJ35"/>
  <c r="AM35" s="1"/>
  <c r="AJ36"/>
  <c r="AO36" s="1"/>
  <c r="AJ37"/>
  <c r="AO37" s="1"/>
  <c r="AJ38"/>
  <c r="AO38" s="1"/>
  <c r="AJ39"/>
  <c r="AO39" s="1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M30" l="1"/>
  <c r="AM9"/>
  <c r="BE9" s="1"/>
  <c r="AO32"/>
  <c r="AO11"/>
  <c r="AM33"/>
  <c r="BM33" s="1"/>
  <c r="AO25"/>
  <c r="BE10"/>
  <c r="BM10"/>
  <c r="AO10"/>
  <c r="AQ10" s="1"/>
  <c r="AM14"/>
  <c r="AQ14"/>
  <c r="BL14" s="1"/>
  <c r="BM25"/>
  <c r="BE25"/>
  <c r="AQ25"/>
  <c r="AQ38"/>
  <c r="AM38"/>
  <c r="BM38" s="1"/>
  <c r="AM37"/>
  <c r="AQ37"/>
  <c r="AW37" s="1"/>
  <c r="AM34"/>
  <c r="BM34" s="1"/>
  <c r="AQ34"/>
  <c r="BE34"/>
  <c r="AQ39"/>
  <c r="AM39"/>
  <c r="AQ36"/>
  <c r="AM36"/>
  <c r="AQ33"/>
  <c r="BE33"/>
  <c r="BM24"/>
  <c r="BE24"/>
  <c r="AO24"/>
  <c r="AQ24" s="1"/>
  <c r="BM20"/>
  <c r="BE20"/>
  <c r="AQ20"/>
  <c r="AW20" s="1"/>
  <c r="AO20"/>
  <c r="BM11"/>
  <c r="BE11"/>
  <c r="AQ11"/>
  <c r="AW11" s="1"/>
  <c r="BE8"/>
  <c r="BM8"/>
  <c r="AO8"/>
  <c r="AQ8" s="1"/>
  <c r="AM18"/>
  <c r="AQ18"/>
  <c r="BD18" s="1"/>
  <c r="AO27"/>
  <c r="BM27"/>
  <c r="BE27"/>
  <c r="AQ27"/>
  <c r="AW27" s="1"/>
  <c r="BE30"/>
  <c r="BM30"/>
  <c r="AQ30"/>
  <c r="BL30" s="1"/>
  <c r="AQ32"/>
  <c r="BM32"/>
  <c r="AQ16"/>
  <c r="AM16"/>
  <c r="BM35"/>
  <c r="BE35"/>
  <c r="AQ35"/>
  <c r="AW35" s="1"/>
  <c r="AO35"/>
  <c r="AQ28"/>
  <c r="AW28" s="1"/>
  <c r="AM28"/>
  <c r="AQ9"/>
  <c r="BM9"/>
  <c r="AM17"/>
  <c r="BE17"/>
  <c r="AQ17"/>
  <c r="AW17" s="1"/>
  <c r="BM17"/>
  <c r="AQ31"/>
  <c r="BL31" s="1"/>
  <c r="AM31"/>
  <c r="AQ21"/>
  <c r="AM21"/>
  <c r="AM22"/>
  <c r="AQ22"/>
  <c r="AW22" s="1"/>
  <c r="BM12"/>
  <c r="BE12"/>
  <c r="AQ12"/>
  <c r="BD12" s="1"/>
  <c r="AO23"/>
  <c r="BE23"/>
  <c r="BM23"/>
  <c r="AQ23"/>
  <c r="BD23" s="1"/>
  <c r="AM19"/>
  <c r="AQ19"/>
  <c r="AW19" s="1"/>
  <c r="AO13"/>
  <c r="BE13"/>
  <c r="BM13"/>
  <c r="AQ13"/>
  <c r="AW13" s="1"/>
  <c r="AM15"/>
  <c r="AQ15"/>
  <c r="BD15" s="1"/>
  <c r="BE29"/>
  <c r="BM29"/>
  <c r="AO29"/>
  <c r="AQ29" s="1"/>
  <c r="AQ26"/>
  <c r="AM26"/>
  <c r="AW36"/>
  <c r="BL36"/>
  <c r="BD36"/>
  <c r="AW32"/>
  <c r="BL32"/>
  <c r="BD32"/>
  <c r="BL28"/>
  <c r="BD20"/>
  <c r="AW16"/>
  <c r="BL16"/>
  <c r="BD16"/>
  <c r="AW12"/>
  <c r="BL12"/>
  <c r="BL37"/>
  <c r="BD37"/>
  <c r="AW33"/>
  <c r="BL33"/>
  <c r="BD33"/>
  <c r="AW25"/>
  <c r="BL25"/>
  <c r="BD25"/>
  <c r="AW21"/>
  <c r="BL21"/>
  <c r="BD21"/>
  <c r="BL17"/>
  <c r="BD17"/>
  <c r="BL13"/>
  <c r="BD13"/>
  <c r="AW9"/>
  <c r="BL9"/>
  <c r="BD9"/>
  <c r="AW38"/>
  <c r="BL38"/>
  <c r="BD38"/>
  <c r="BL34"/>
  <c r="BD34"/>
  <c r="AW34"/>
  <c r="BD30"/>
  <c r="AW30"/>
  <c r="AW26"/>
  <c r="BL26"/>
  <c r="BD26"/>
  <c r="AW14"/>
  <c r="BL39"/>
  <c r="AW39"/>
  <c r="BD39"/>
  <c r="BL35"/>
  <c r="BD35"/>
  <c r="AW31"/>
  <c r="BL27"/>
  <c r="BD27"/>
  <c r="AW23"/>
  <c r="BL19"/>
  <c r="BD19"/>
  <c r="BL11"/>
  <c r="BD11"/>
  <c r="AZ27"/>
  <c r="BB27" s="1"/>
  <c r="AZ11"/>
  <c r="BB11" s="1"/>
  <c r="BH35"/>
  <c r="BH31"/>
  <c r="BH27"/>
  <c r="AZ37"/>
  <c r="BB37" s="1"/>
  <c r="BH17"/>
  <c r="BH13"/>
  <c r="AZ18"/>
  <c r="BB18" s="1"/>
  <c r="BH22"/>
  <c r="BB8"/>
  <c r="BD24" l="1"/>
  <c r="BL24"/>
  <c r="BD10"/>
  <c r="BL10"/>
  <c r="AW10"/>
  <c r="BD28"/>
  <c r="BD14"/>
  <c r="BE14"/>
  <c r="BM14"/>
  <c r="BL22"/>
  <c r="BD22"/>
  <c r="BE38"/>
  <c r="BM37"/>
  <c r="BE37"/>
  <c r="BM39"/>
  <c r="BE39"/>
  <c r="BM36"/>
  <c r="BE36"/>
  <c r="AW24"/>
  <c r="BL20"/>
  <c r="BD8"/>
  <c r="BL8"/>
  <c r="AW8"/>
  <c r="BL18"/>
  <c r="AW18"/>
  <c r="BE18"/>
  <c r="BM18"/>
  <c r="BE16"/>
  <c r="BM16"/>
  <c r="BM28"/>
  <c r="BE28"/>
  <c r="BD31"/>
  <c r="BM31"/>
  <c r="BE31"/>
  <c r="BM21"/>
  <c r="BE21"/>
  <c r="BE22"/>
  <c r="BM22"/>
  <c r="BL23"/>
  <c r="BM19"/>
  <c r="BE19"/>
  <c r="AW15"/>
  <c r="BM15"/>
  <c r="BE15"/>
  <c r="BL15"/>
  <c r="BD29"/>
  <c r="BL29"/>
  <c r="AW29"/>
  <c r="BM26"/>
  <c r="BE26"/>
  <c r="AF7"/>
  <c r="AJ7"/>
  <c r="AM7" s="1"/>
  <c r="BB38" l="1"/>
  <c r="AO7"/>
  <c r="BM7"/>
  <c r="AX7"/>
  <c r="BE7"/>
  <c r="AQ7"/>
  <c r="BL7" l="1"/>
  <c r="BD7"/>
  <c r="AW7"/>
  <c r="AS7"/>
  <c r="AU8" l="1"/>
  <c r="AU12"/>
  <c r="AY12" s="1"/>
  <c r="AZ12" s="1"/>
  <c r="AU16"/>
  <c r="AU20"/>
  <c r="AY20" s="1"/>
  <c r="AZ20" s="1"/>
  <c r="AU24"/>
  <c r="AU28"/>
  <c r="AU32"/>
  <c r="AY32" s="1"/>
  <c r="AZ32" s="1"/>
  <c r="AU36"/>
  <c r="AY36" s="1"/>
  <c r="AZ36" s="1"/>
  <c r="AU11"/>
  <c r="AU15"/>
  <c r="AY15" s="1"/>
  <c r="AZ15" s="1"/>
  <c r="AU19"/>
  <c r="AY19" s="1"/>
  <c r="AZ19" s="1"/>
  <c r="AU23"/>
  <c r="BH23" s="1"/>
  <c r="AU27"/>
  <c r="AU31"/>
  <c r="AY31" s="1"/>
  <c r="AZ31" s="1"/>
  <c r="AU35"/>
  <c r="AY35" s="1"/>
  <c r="AZ35" s="1"/>
  <c r="AU39"/>
  <c r="BH39" s="1"/>
  <c r="AU14"/>
  <c r="AU18"/>
  <c r="BH18" s="1"/>
  <c r="AU22"/>
  <c r="AU26"/>
  <c r="AY26" s="1"/>
  <c r="AZ26" s="1"/>
  <c r="AU34"/>
  <c r="AU38"/>
  <c r="BH38" s="1"/>
  <c r="AU10"/>
  <c r="AU30"/>
  <c r="AY30" s="1"/>
  <c r="AZ30" s="1"/>
  <c r="AU9"/>
  <c r="AY9" s="1"/>
  <c r="AZ9" s="1"/>
  <c r="AU13"/>
  <c r="AY13" s="1"/>
  <c r="AZ13" s="1"/>
  <c r="AU17"/>
  <c r="AU21"/>
  <c r="AY21" s="1"/>
  <c r="AZ21" s="1"/>
  <c r="AU25"/>
  <c r="AY25" s="1"/>
  <c r="AZ25" s="1"/>
  <c r="AU29"/>
  <c r="AU33"/>
  <c r="AY33" s="1"/>
  <c r="AZ33" s="1"/>
  <c r="AU37"/>
  <c r="AU7"/>
  <c r="T46" l="1"/>
  <c r="T50"/>
  <c r="T54"/>
  <c r="T58"/>
  <c r="T62"/>
  <c r="T66"/>
  <c r="T70"/>
  <c r="T74"/>
  <c r="U47"/>
  <c r="U51"/>
  <c r="U55"/>
  <c r="U59"/>
  <c r="U63"/>
  <c r="U67"/>
  <c r="U71"/>
  <c r="H44"/>
  <c r="H48"/>
  <c r="H52"/>
  <c r="H56"/>
  <c r="H60"/>
  <c r="H64"/>
  <c r="H68"/>
  <c r="H72"/>
  <c r="T45"/>
  <c r="T49"/>
  <c r="T53"/>
  <c r="T57"/>
  <c r="T61"/>
  <c r="T65"/>
  <c r="T69"/>
  <c r="T73"/>
  <c r="U46"/>
  <c r="U50"/>
  <c r="U54"/>
  <c r="U58"/>
  <c r="U62"/>
  <c r="U66"/>
  <c r="U70"/>
  <c r="U74"/>
  <c r="H47"/>
  <c r="H51"/>
  <c r="H55"/>
  <c r="H59"/>
  <c r="H63"/>
  <c r="H67"/>
  <c r="H71"/>
  <c r="T44"/>
  <c r="T48"/>
  <c r="T52"/>
  <c r="T56"/>
  <c r="T60"/>
  <c r="T64"/>
  <c r="T68"/>
  <c r="T72"/>
  <c r="U45"/>
  <c r="U49"/>
  <c r="U53"/>
  <c r="U57"/>
  <c r="U61"/>
  <c r="U65"/>
  <c r="U69"/>
  <c r="U73"/>
  <c r="H46"/>
  <c r="H50"/>
  <c r="H54"/>
  <c r="H58"/>
  <c r="H62"/>
  <c r="H66"/>
  <c r="H70"/>
  <c r="H74"/>
  <c r="T47"/>
  <c r="T51"/>
  <c r="T55"/>
  <c r="T59"/>
  <c r="T63"/>
  <c r="T67"/>
  <c r="T71"/>
  <c r="U44"/>
  <c r="U48"/>
  <c r="U52"/>
  <c r="U56"/>
  <c r="U60"/>
  <c r="U64"/>
  <c r="U68"/>
  <c r="U72"/>
  <c r="H45"/>
  <c r="H49"/>
  <c r="H53"/>
  <c r="H57"/>
  <c r="H61"/>
  <c r="H65"/>
  <c r="H69"/>
  <c r="H73"/>
  <c r="H43"/>
  <c r="AY7"/>
  <c r="AZ7" s="1"/>
  <c r="BB9" s="1"/>
  <c r="U43"/>
  <c r="T43"/>
  <c r="BG7"/>
  <c r="BH7" s="1"/>
  <c r="BB36" l="1"/>
  <c r="BB21"/>
  <c r="BB33"/>
  <c r="BB30"/>
  <c r="BB32"/>
  <c r="BB12"/>
  <c r="BB13"/>
  <c r="BB20"/>
  <c r="BB26"/>
  <c r="BB35"/>
  <c r="BB31"/>
  <c r="BB25"/>
  <c r="BB19"/>
  <c r="BB15"/>
  <c r="BB7"/>
  <c r="BJ7"/>
  <c r="AA44" l="1"/>
  <c r="AJ64"/>
  <c r="AA65"/>
  <c r="AK66"/>
  <c r="AA64"/>
  <c r="AK65"/>
  <c r="AJ66"/>
  <c r="AK64"/>
  <c r="AJ65"/>
  <c r="AA66"/>
  <c r="AJ44"/>
  <c r="AJ48"/>
  <c r="AJ52"/>
  <c r="AJ56"/>
  <c r="AK45"/>
  <c r="AK49"/>
  <c r="AK53"/>
  <c r="AK57"/>
  <c r="AA46"/>
  <c r="AA50"/>
  <c r="AA54"/>
  <c r="AA58"/>
  <c r="AJ47"/>
  <c r="AJ51"/>
  <c r="AJ55"/>
  <c r="AJ59"/>
  <c r="AK48"/>
  <c r="AK52"/>
  <c r="AK56"/>
  <c r="AA45"/>
  <c r="AA49"/>
  <c r="AA53"/>
  <c r="AA57"/>
  <c r="AJ46"/>
  <c r="AJ50"/>
  <c r="AJ54"/>
  <c r="AJ58"/>
  <c r="AK47"/>
  <c r="AK51"/>
  <c r="AK55"/>
  <c r="AK59"/>
  <c r="AA48"/>
  <c r="AA52"/>
  <c r="AA56"/>
  <c r="AJ45"/>
  <c r="AJ49"/>
  <c r="AJ53"/>
  <c r="AJ57"/>
  <c r="AK46"/>
  <c r="AK50"/>
  <c r="AK54"/>
  <c r="AK58"/>
  <c r="AA47"/>
  <c r="AA51"/>
  <c r="AA55"/>
  <c r="AA59"/>
  <c r="AK44"/>
  <c r="AK63"/>
  <c r="AA63"/>
  <c r="AJ63"/>
</calcChain>
</file>

<file path=xl/sharedStrings.xml><?xml version="1.0" encoding="utf-8"?>
<sst xmlns="http://schemas.openxmlformats.org/spreadsheetml/2006/main" count="207" uniqueCount="65">
  <si>
    <t>Les Vantoraids</t>
  </si>
  <si>
    <t>Les Raid Bulls</t>
  </si>
  <si>
    <t>Korrigan</t>
  </si>
  <si>
    <t>RDBG team</t>
  </si>
  <si>
    <t>Les Rock Raideurs 2</t>
  </si>
  <si>
    <t>Les Verres Luisants</t>
  </si>
  <si>
    <t>Les RiTomGui</t>
  </si>
  <si>
    <t>Les Uro-Crennois</t>
  </si>
  <si>
    <t>Les Korrigans</t>
  </si>
  <si>
    <t>Les Tessonais</t>
  </si>
  <si>
    <t>Boubiz</t>
  </si>
  <si>
    <t>Les p'tites gazelles bondissantes suisses</t>
  </si>
  <si>
    <t xml:space="preserve">The Bad </t>
  </si>
  <si>
    <t xml:space="preserve">Les Schtroumps </t>
  </si>
  <si>
    <t>Les Pat'raides</t>
  </si>
  <si>
    <t xml:space="preserve">The Friends </t>
  </si>
  <si>
    <t xml:space="preserve"> </t>
  </si>
  <si>
    <t>Nature et Jogging</t>
  </si>
  <si>
    <t>La Lanterne</t>
  </si>
  <si>
    <t>Les Gobelins</t>
  </si>
  <si>
    <t>Les Charlots</t>
  </si>
  <si>
    <t>Les deb's</t>
  </si>
  <si>
    <t xml:space="preserve">Sunseeker </t>
  </si>
  <si>
    <t>Vir'king girl and beubeu</t>
  </si>
  <si>
    <t>Los ciegos</t>
  </si>
  <si>
    <t>Vikazim Zam Zoum</t>
  </si>
  <si>
    <t>ALBE Raid Aventure</t>
  </si>
  <si>
    <t>TOTAL</t>
  </si>
  <si>
    <t>L'Eraine du Père Noël</t>
  </si>
  <si>
    <t>Les camemberts</t>
  </si>
  <si>
    <t>M</t>
  </si>
  <si>
    <t>H</t>
  </si>
  <si>
    <t>Points</t>
  </si>
  <si>
    <t>Balises</t>
  </si>
  <si>
    <t xml:space="preserve">Heure </t>
  </si>
  <si>
    <t>Départ</t>
  </si>
  <si>
    <t>Heure</t>
  </si>
  <si>
    <t>Arrivée</t>
  </si>
  <si>
    <t>Temps</t>
  </si>
  <si>
    <t>Réel</t>
  </si>
  <si>
    <t>Début</t>
  </si>
  <si>
    <t>Spéciale</t>
  </si>
  <si>
    <t>Fin</t>
  </si>
  <si>
    <t>Final</t>
  </si>
  <si>
    <t>Péna</t>
  </si>
  <si>
    <t>POINTS</t>
  </si>
  <si>
    <t>SCRATCH</t>
  </si>
  <si>
    <t>MIXTE</t>
  </si>
  <si>
    <t>Pts</t>
  </si>
  <si>
    <t xml:space="preserve">  Tps</t>
  </si>
  <si>
    <t>CLASS.</t>
  </si>
  <si>
    <t>F</t>
  </si>
  <si>
    <t>FÉMININ</t>
  </si>
  <si>
    <t>12 km</t>
  </si>
  <si>
    <t>RAID DES GNÔMES</t>
  </si>
  <si>
    <t xml:space="preserve"> RAID DES GNÔMES</t>
  </si>
  <si>
    <t xml:space="preserve">          CLASSEMENT SCRATCH</t>
  </si>
  <si>
    <t xml:space="preserve">             Tps</t>
  </si>
  <si>
    <t xml:space="preserve">       CLASSEMENT MIXTE</t>
  </si>
  <si>
    <t xml:space="preserve">      CLASSEMENT FÉMININ</t>
  </si>
  <si>
    <t>Les Petits Joueuses</t>
  </si>
  <si>
    <t>La GAF</t>
  </si>
  <si>
    <t>Raid du slip</t>
  </si>
  <si>
    <t>Vir'King and Bény Queen</t>
  </si>
  <si>
    <t>Les Farfadettes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</si>
</sst>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0.00000"/>
  </numFmts>
  <fonts count="18">
    <font>
      <sz val="10"/>
      <color rgb="FF000000"/>
      <name val="Arial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5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48"/>
      <color rgb="FFFF0000"/>
      <name val="Arial"/>
      <family val="2"/>
    </font>
    <font>
      <b/>
      <sz val="8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Alignment="1">
      <alignment wrapText="1"/>
    </xf>
    <xf numFmtId="0" fontId="0" fillId="7" borderId="0" xfId="0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1" fontId="0" fillId="3" borderId="0" xfId="0" applyNumberFormat="1" applyFill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wrapText="1"/>
    </xf>
    <xf numFmtId="165" fontId="0" fillId="7" borderId="0" xfId="0" applyNumberFormat="1" applyFill="1" applyBorder="1" applyAlignment="1" applyProtection="1">
      <alignment horizontal="center" vertical="center" wrapText="1"/>
    </xf>
    <xf numFmtId="164" fontId="0" fillId="7" borderId="0" xfId="0" applyNumberFormat="1" applyFill="1" applyBorder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5" fillId="9" borderId="1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" fillId="7" borderId="0" xfId="0" applyFont="1" applyFill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7" fillId="7" borderId="0" xfId="0" applyFont="1" applyFill="1" applyAlignment="1" applyProtection="1">
      <alignment horizontal="center" vertical="center" wrapText="1"/>
    </xf>
    <xf numFmtId="0" fontId="5" fillId="9" borderId="4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65" fontId="3" fillId="7" borderId="0" xfId="0" applyNumberFormat="1" applyFont="1" applyFill="1" applyBorder="1" applyAlignment="1" applyProtection="1">
      <alignment horizontal="center" vertical="center" wrapText="1"/>
    </xf>
    <xf numFmtId="0" fontId="3" fillId="13" borderId="4" xfId="0" applyFont="1" applyFill="1" applyBorder="1" applyAlignment="1" applyProtection="1">
      <alignment horizontal="center" vertical="center" wrapText="1"/>
    </xf>
    <xf numFmtId="164" fontId="0" fillId="7" borderId="0" xfId="0" applyNumberFormat="1" applyFill="1" applyAlignment="1" applyProtection="1">
      <alignment horizontal="center" vertical="center" wrapText="1"/>
    </xf>
    <xf numFmtId="0" fontId="3" fillId="12" borderId="4" xfId="0" applyFont="1" applyFill="1" applyBorder="1" applyAlignment="1" applyProtection="1">
      <alignment horizontal="center" vertical="center" wrapText="1"/>
    </xf>
    <xf numFmtId="0" fontId="3" fillId="11" borderId="4" xfId="0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5" fillId="9" borderId="2" xfId="0" applyFont="1" applyFill="1" applyBorder="1" applyAlignment="1" applyProtection="1">
      <alignment horizontal="center" vertical="center" wrapText="1"/>
    </xf>
    <xf numFmtId="0" fontId="3" fillId="10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13" borderId="2" xfId="0" applyFont="1" applyFill="1" applyBorder="1" applyAlignment="1" applyProtection="1">
      <alignment horizontal="center" vertical="center" wrapText="1"/>
    </xf>
    <xf numFmtId="0" fontId="3" fillId="12" borderId="2" xfId="0" applyFont="1" applyFill="1" applyBorder="1" applyAlignment="1" applyProtection="1">
      <alignment horizontal="center" vertical="center" wrapText="1"/>
    </xf>
    <xf numFmtId="0" fontId="3" fillId="11" borderId="2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9" fillId="12" borderId="1" xfId="0" applyFont="1" applyFill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1" fontId="7" fillId="0" borderId="0" xfId="0" applyNumberFormat="1" applyFont="1" applyAlignment="1" applyProtection="1">
      <alignment horizontal="center" vertical="center" wrapText="1"/>
    </xf>
    <xf numFmtId="1" fontId="7" fillId="5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 wrapText="1"/>
    </xf>
    <xf numFmtId="164" fontId="7" fillId="9" borderId="1" xfId="0" applyNumberFormat="1" applyFont="1" applyFill="1" applyBorder="1" applyAlignment="1" applyProtection="1">
      <alignment horizontal="center" vertical="center" wrapText="1"/>
    </xf>
    <xf numFmtId="164" fontId="7" fillId="10" borderId="1" xfId="0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1" fontId="7" fillId="4" borderId="1" xfId="0" applyNumberFormat="1" applyFont="1" applyFill="1" applyBorder="1" applyAlignment="1" applyProtection="1">
      <alignment horizontal="center" vertical="center" wrapText="1"/>
    </xf>
    <xf numFmtId="165" fontId="7" fillId="7" borderId="0" xfId="0" applyNumberFormat="1" applyFont="1" applyFill="1" applyBorder="1" applyAlignment="1" applyProtection="1">
      <alignment horizontal="center" vertical="center" wrapText="1"/>
    </xf>
    <xf numFmtId="1" fontId="0" fillId="13" borderId="1" xfId="0" applyNumberFormat="1" applyFill="1" applyBorder="1" applyAlignment="1" applyProtection="1">
      <alignment horizontal="center" vertical="center" wrapText="1"/>
    </xf>
    <xf numFmtId="0" fontId="8" fillId="12" borderId="1" xfId="0" applyFont="1" applyFill="1" applyBorder="1" applyAlignment="1" applyProtection="1">
      <alignment horizontal="center" vertical="center" wrapText="1"/>
    </xf>
    <xf numFmtId="1" fontId="8" fillId="7" borderId="0" xfId="0" applyNumberFormat="1" applyFont="1" applyFill="1" applyBorder="1" applyAlignment="1" applyProtection="1">
      <alignment horizontal="center" vertical="center" wrapText="1"/>
    </xf>
    <xf numFmtId="164" fontId="12" fillId="7" borderId="0" xfId="0" applyNumberFormat="1" applyFont="1" applyFill="1" applyBorder="1" applyAlignment="1" applyProtection="1">
      <alignment horizontal="center" vertical="center" wrapText="1"/>
    </xf>
    <xf numFmtId="1" fontId="12" fillId="7" borderId="0" xfId="0" applyNumberFormat="1" applyFont="1" applyFill="1" applyBorder="1" applyAlignment="1" applyProtection="1">
      <alignment horizontal="center" vertical="center" wrapText="1"/>
    </xf>
    <xf numFmtId="1" fontId="0" fillId="12" borderId="1" xfId="0" applyNumberFormat="1" applyFill="1" applyBorder="1" applyAlignment="1" applyProtection="1">
      <alignment horizontal="center" vertical="center" wrapText="1"/>
    </xf>
    <xf numFmtId="1" fontId="0" fillId="11" borderId="1" xfId="0" applyNumberForma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1" fontId="4" fillId="7" borderId="1" xfId="0" applyNumberFormat="1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9" fillId="11" borderId="1" xfId="0" applyFont="1" applyFill="1" applyBorder="1" applyAlignment="1" applyProtection="1">
      <alignment horizontal="center" vertical="center" wrapText="1"/>
    </xf>
    <xf numFmtId="1" fontId="3" fillId="11" borderId="1" xfId="0" applyNumberFormat="1" applyFont="1" applyFill="1" applyBorder="1" applyAlignment="1" applyProtection="1">
      <alignment horizontal="center" vertical="center" wrapText="1"/>
    </xf>
    <xf numFmtId="0" fontId="8" fillId="11" borderId="1" xfId="0" applyFont="1" applyFill="1" applyBorder="1" applyAlignment="1" applyProtection="1">
      <alignment horizontal="center" vertical="center" wrapText="1"/>
    </xf>
    <xf numFmtId="0" fontId="3" fillId="11" borderId="1" xfId="0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</xf>
    <xf numFmtId="0" fontId="16" fillId="3" borderId="7" xfId="0" applyFont="1" applyFill="1" applyBorder="1" applyAlignment="1" applyProtection="1">
      <alignment horizontal="left" vertical="center"/>
    </xf>
    <xf numFmtId="0" fontId="16" fillId="3" borderId="8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left" vertical="center"/>
    </xf>
    <xf numFmtId="0" fontId="17" fillId="3" borderId="3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7" borderId="0" xfId="0" applyFont="1" applyFill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7" borderId="9" xfId="0" applyFont="1" applyFill="1" applyBorder="1" applyAlignment="1" applyProtection="1">
      <alignment horizontal="left" vertical="center"/>
    </xf>
    <xf numFmtId="0" fontId="14" fillId="7" borderId="10" xfId="0" applyFont="1" applyFill="1" applyBorder="1" applyAlignment="1" applyProtection="1">
      <alignment horizontal="left" vertical="center"/>
    </xf>
    <xf numFmtId="0" fontId="14" fillId="7" borderId="10" xfId="0" applyFont="1" applyFill="1" applyBorder="1" applyAlignment="1" applyProtection="1">
      <alignment horizontal="center" vertical="center"/>
    </xf>
    <xf numFmtId="0" fontId="13" fillId="7" borderId="10" xfId="0" applyFont="1" applyFill="1" applyBorder="1" applyAlignment="1" applyProtection="1">
      <alignment horizontal="center" vertical="center"/>
    </xf>
    <xf numFmtId="0" fontId="15" fillId="7" borderId="4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left" vertical="center"/>
    </xf>
    <xf numFmtId="0" fontId="16" fillId="3" borderId="10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 applyProtection="1">
      <alignment horizontal="left" vertical="center"/>
    </xf>
    <xf numFmtId="0" fontId="17" fillId="3" borderId="14" xfId="0" applyFont="1" applyFill="1" applyBorder="1" applyAlignment="1" applyProtection="1">
      <alignment horizontal="center" vertical="center"/>
    </xf>
    <xf numFmtId="1" fontId="0" fillId="7" borderId="0" xfId="0" applyNumberFormat="1" applyFill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/>
    </xf>
    <xf numFmtId="0" fontId="14" fillId="7" borderId="11" xfId="0" applyFont="1" applyFill="1" applyBorder="1" applyAlignment="1" applyProtection="1">
      <alignment horizontal="left" vertical="center"/>
    </xf>
    <xf numFmtId="0" fontId="14" fillId="7" borderId="0" xfId="0" applyFont="1" applyFill="1" applyBorder="1" applyAlignment="1" applyProtection="1">
      <alignment horizontal="left" vertical="center"/>
    </xf>
    <xf numFmtId="0" fontId="14" fillId="7" borderId="0" xfId="0" applyFont="1" applyFill="1" applyBorder="1" applyAlignment="1" applyProtection="1">
      <alignment horizontal="center" vertical="center"/>
    </xf>
    <xf numFmtId="0" fontId="13" fillId="7" borderId="0" xfId="0" applyFont="1" applyFill="1" applyBorder="1" applyAlignment="1" applyProtection="1">
      <alignment horizontal="center" vertical="center"/>
    </xf>
    <xf numFmtId="0" fontId="15" fillId="7" borderId="5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/>
    </xf>
    <xf numFmtId="0" fontId="14" fillId="7" borderId="12" xfId="0" applyFont="1" applyFill="1" applyBorder="1" applyAlignment="1" applyProtection="1">
      <alignment horizontal="left" vertical="center"/>
    </xf>
    <xf numFmtId="0" fontId="0" fillId="7" borderId="13" xfId="0" applyFill="1" applyBorder="1" applyAlignment="1" applyProtection="1">
      <alignment horizontal="center" vertical="center" wrapText="1"/>
    </xf>
    <xf numFmtId="0" fontId="15" fillId="7" borderId="2" xfId="0" applyFont="1" applyFill="1" applyBorder="1" applyAlignment="1" applyProtection="1">
      <alignment horizontal="center" vertical="center"/>
    </xf>
    <xf numFmtId="165" fontId="0" fillId="7" borderId="0" xfId="0" applyNumberFormat="1" applyFill="1" applyAlignment="1" applyProtection="1">
      <alignment horizontal="center" vertical="center" wrapText="1"/>
    </xf>
    <xf numFmtId="0" fontId="13" fillId="7" borderId="13" xfId="0" applyFont="1" applyFill="1" applyBorder="1" applyAlignment="1" applyProtection="1">
      <alignment horizontal="center" vertical="center"/>
    </xf>
    <xf numFmtId="164" fontId="0" fillId="3" borderId="0" xfId="0" applyNumberFormat="1" applyFill="1" applyAlignment="1" applyProtection="1">
      <alignment horizontal="center" vertical="center" wrapText="1"/>
    </xf>
    <xf numFmtId="165" fontId="0" fillId="0" borderId="0" xfId="0" applyNumberFormat="1" applyAlignment="1" applyProtection="1">
      <alignment horizontal="center" vertical="center" wrapText="1"/>
    </xf>
    <xf numFmtId="164" fontId="15" fillId="7" borderId="0" xfId="0" applyNumberFormat="1" applyFont="1" applyFill="1" applyBorder="1" applyAlignment="1" applyProtection="1">
      <alignment horizontal="center" vertical="center"/>
    </xf>
    <xf numFmtId="0" fontId="0" fillId="7" borderId="15" xfId="0" applyFill="1" applyBorder="1" applyAlignment="1" applyProtection="1">
      <alignment horizontal="center" vertical="center"/>
    </xf>
    <xf numFmtId="164" fontId="15" fillId="7" borderId="15" xfId="0" applyNumberFormat="1" applyFont="1" applyFill="1" applyBorder="1" applyAlignment="1" applyProtection="1">
      <alignment horizontal="center" vertical="center"/>
    </xf>
    <xf numFmtId="164" fontId="15" fillId="7" borderId="13" xfId="0" applyNumberFormat="1" applyFont="1" applyFill="1" applyBorder="1" applyAlignment="1" applyProtection="1">
      <alignment horizontal="center" vertical="center"/>
    </xf>
    <xf numFmtId="164" fontId="15" fillId="7" borderId="16" xfId="0" applyNumberFormat="1" applyFont="1" applyFill="1" applyBorder="1" applyAlignment="1" applyProtection="1">
      <alignment horizontal="center" vertical="center"/>
    </xf>
    <xf numFmtId="0" fontId="0" fillId="7" borderId="16" xfId="0" applyFill="1" applyBorder="1" applyAlignment="1" applyProtection="1">
      <alignment horizontal="center" vertical="center"/>
    </xf>
    <xf numFmtId="0" fontId="1" fillId="7" borderId="13" xfId="0" applyFont="1" applyFill="1" applyBorder="1" applyAlignment="1" applyProtection="1">
      <alignment horizontal="center" vertical="center" wrapText="1"/>
    </xf>
    <xf numFmtId="0" fontId="0" fillId="7" borderId="13" xfId="0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164" fontId="15" fillId="7" borderId="10" xfId="0" applyNumberFormat="1" applyFont="1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/>
    </xf>
    <xf numFmtId="164" fontId="15" fillId="7" borderId="1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2066925</xdr:colOff>
      <xdr:row>0</xdr:row>
      <xdr:rowOff>28575</xdr:rowOff>
    </xdr:from>
    <xdr:to>
      <xdr:col>33</xdr:col>
      <xdr:colOff>235036</xdr:colOff>
      <xdr:row>0</xdr:row>
      <xdr:rowOff>1990480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5" y="28575"/>
          <a:ext cx="8998036" cy="19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76"/>
  <sheetViews>
    <sheetView tabSelected="1" zoomScale="90" zoomScaleNormal="90" workbookViewId="0">
      <selection activeCell="F24" sqref="F24"/>
    </sheetView>
  </sheetViews>
  <sheetFormatPr baseColWidth="10" defaultRowHeight="12.75"/>
  <cols>
    <col min="1" max="1" width="2.5703125" style="6" customWidth="1"/>
    <col min="2" max="2" width="5.7109375" style="6" customWidth="1"/>
    <col min="3" max="3" width="31.85546875" style="6" customWidth="1"/>
    <col min="4" max="4" width="4.28515625" style="6" customWidth="1"/>
    <col min="5" max="5" width="2" style="6" customWidth="1"/>
    <col min="6" max="6" width="8.7109375" style="6" customWidth="1"/>
    <col min="7" max="7" width="5" style="6" customWidth="1"/>
    <col min="8" max="15" width="4.28515625" style="6" customWidth="1"/>
    <col min="16" max="16" width="4.42578125" style="6" customWidth="1"/>
    <col min="17" max="19" width="4.28515625" style="6" customWidth="1"/>
    <col min="20" max="20" width="4.85546875" style="6" customWidth="1"/>
    <col min="21" max="30" width="4.28515625" style="6" customWidth="1"/>
    <col min="31" max="31" width="1.42578125" style="6" customWidth="1"/>
    <col min="32" max="32" width="8.28515625" style="6" customWidth="1"/>
    <col min="33" max="33" width="1.42578125" style="6" customWidth="1"/>
    <col min="34" max="34" width="8.28515625" style="6" customWidth="1"/>
    <col min="35" max="35" width="9.28515625" style="6" customWidth="1"/>
    <col min="36" max="36" width="7.42578125" style="6" customWidth="1"/>
    <col min="37" max="37" width="10.7109375" style="6" customWidth="1"/>
    <col min="38" max="38" width="10" style="6" customWidth="1"/>
    <col min="39" max="39" width="8.28515625" style="6" customWidth="1"/>
    <col min="40" max="40" width="1.42578125" style="6" customWidth="1"/>
    <col min="41" max="41" width="6.42578125" style="6" customWidth="1"/>
    <col min="42" max="42" width="1.28515625" style="6" customWidth="1"/>
    <col min="43" max="43" width="8.7109375" style="6" customWidth="1"/>
    <col min="44" max="44" width="1.42578125" style="6" hidden="1" customWidth="1"/>
    <col min="45" max="45" width="8.28515625" style="105" hidden="1" customWidth="1"/>
    <col min="46" max="46" width="1.42578125" style="6" customWidth="1"/>
    <col min="47" max="47" width="10.7109375" style="6" customWidth="1"/>
    <col min="48" max="48" width="11" style="6" hidden="1" customWidth="1"/>
    <col min="49" max="49" width="3.42578125" style="6" hidden="1" customWidth="1"/>
    <col min="50" max="50" width="8.5703125" style="7" hidden="1" customWidth="1"/>
    <col min="51" max="51" width="3.28515625" style="7" hidden="1" customWidth="1"/>
    <col min="52" max="52" width="4.28515625" style="7" hidden="1" customWidth="1"/>
    <col min="53" max="53" width="1.42578125" style="6" customWidth="1"/>
    <col min="54" max="54" width="9.140625" style="6" customWidth="1"/>
    <col min="55" max="55" width="15.42578125" style="6" hidden="1" customWidth="1"/>
    <col min="56" max="56" width="5" style="6" hidden="1" customWidth="1"/>
    <col min="57" max="57" width="8.28515625" style="6" hidden="1" customWidth="1"/>
    <col min="58" max="58" width="6.7109375" style="6" hidden="1" customWidth="1"/>
    <col min="59" max="59" width="4.42578125" style="6" hidden="1" customWidth="1"/>
    <col min="60" max="60" width="6.28515625" style="6" hidden="1" customWidth="1"/>
    <col min="61" max="61" width="1.42578125" style="6" customWidth="1"/>
    <col min="62" max="62" width="11.42578125" style="6"/>
    <col min="63" max="63" width="11.42578125" style="6" hidden="1" customWidth="1"/>
    <col min="64" max="64" width="10.5703125" style="6" hidden="1" customWidth="1"/>
    <col min="65" max="65" width="8.42578125" style="6" hidden="1" customWidth="1"/>
    <col min="66" max="66" width="4.85546875" style="6" customWidth="1"/>
    <col min="67" max="67" width="2.140625" style="6" customWidth="1"/>
    <col min="68" max="16384" width="11.42578125" style="6"/>
  </cols>
  <sheetData>
    <row r="1" spans="1:85" ht="159" customHeight="1">
      <c r="A1" s="1"/>
      <c r="B1" s="2"/>
      <c r="C1" s="3" t="s">
        <v>53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/>
      <c r="AF1" s="4"/>
      <c r="AG1" s="2"/>
      <c r="AH1" s="2"/>
      <c r="AI1" s="3" t="s">
        <v>55</v>
      </c>
      <c r="AJ1" s="2"/>
      <c r="AK1" s="2"/>
      <c r="AL1" s="2"/>
      <c r="AM1" s="2"/>
      <c r="AN1" s="2"/>
      <c r="AO1" s="2"/>
      <c r="AP1" s="2"/>
      <c r="AQ1" s="2"/>
      <c r="AR1" s="2"/>
      <c r="AS1" s="5"/>
      <c r="AT1" s="2"/>
      <c r="AU1" s="2"/>
      <c r="BA1" s="2"/>
      <c r="BB1" s="8"/>
      <c r="BF1" s="8"/>
      <c r="BG1" s="8"/>
      <c r="BI1" s="9"/>
      <c r="BJ1" s="9"/>
      <c r="BO1" s="2"/>
    </row>
    <row r="2" spans="1:85" s="10" customFormat="1">
      <c r="AS2" s="11"/>
      <c r="AX2" s="12"/>
      <c r="AY2" s="12"/>
      <c r="AZ2" s="12"/>
      <c r="BN2" s="13"/>
      <c r="BO2" s="9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s="10" customFormat="1" ht="13.5" thickBot="1">
      <c r="AS3" s="11"/>
      <c r="AX3" s="12"/>
      <c r="AY3" s="12"/>
      <c r="AZ3" s="12"/>
      <c r="BN3" s="13"/>
      <c r="BO3" s="9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</row>
    <row r="4" spans="1:85" s="1" customFormat="1" ht="15.75" customHeight="1" thickBot="1">
      <c r="A4" s="10"/>
      <c r="B4" s="10"/>
      <c r="C4" s="14" t="s">
        <v>54</v>
      </c>
      <c r="D4" s="10"/>
      <c r="E4" s="10"/>
      <c r="F4" s="15" t="s">
        <v>32</v>
      </c>
      <c r="G4" s="16">
        <v>10</v>
      </c>
      <c r="H4" s="16">
        <v>5</v>
      </c>
      <c r="I4" s="16">
        <v>5</v>
      </c>
      <c r="J4" s="16">
        <v>25</v>
      </c>
      <c r="K4" s="16">
        <v>10</v>
      </c>
      <c r="L4" s="16">
        <v>5</v>
      </c>
      <c r="M4" s="16">
        <v>25</v>
      </c>
      <c r="N4" s="16">
        <v>25</v>
      </c>
      <c r="O4" s="16">
        <v>25</v>
      </c>
      <c r="P4" s="16">
        <v>25</v>
      </c>
      <c r="Q4" s="16">
        <v>25</v>
      </c>
      <c r="R4" s="16">
        <v>25</v>
      </c>
      <c r="S4" s="16">
        <v>20</v>
      </c>
      <c r="T4" s="16">
        <v>10</v>
      </c>
      <c r="U4" s="16">
        <v>5</v>
      </c>
      <c r="V4" s="16">
        <v>5</v>
      </c>
      <c r="W4" s="16">
        <v>20</v>
      </c>
      <c r="X4" s="16">
        <v>5</v>
      </c>
      <c r="Y4" s="16">
        <v>10</v>
      </c>
      <c r="Z4" s="16">
        <v>5</v>
      </c>
      <c r="AA4" s="16">
        <v>10</v>
      </c>
      <c r="AB4" s="16">
        <v>5</v>
      </c>
      <c r="AC4" s="16">
        <v>5</v>
      </c>
      <c r="AD4" s="16">
        <v>15</v>
      </c>
      <c r="AE4" s="17"/>
      <c r="AF4" s="18" t="s">
        <v>32</v>
      </c>
      <c r="AG4" s="19"/>
      <c r="AH4" s="20" t="s">
        <v>34</v>
      </c>
      <c r="AI4" s="20" t="s">
        <v>36</v>
      </c>
      <c r="AJ4" s="20" t="s">
        <v>38</v>
      </c>
      <c r="AK4" s="20" t="s">
        <v>40</v>
      </c>
      <c r="AL4" s="20" t="s">
        <v>42</v>
      </c>
      <c r="AM4" s="21" t="s">
        <v>38</v>
      </c>
      <c r="AN4" s="17"/>
      <c r="AO4" s="114" t="s">
        <v>44</v>
      </c>
      <c r="AP4" s="17"/>
      <c r="AQ4" s="22" t="s">
        <v>27</v>
      </c>
      <c r="AS4" s="23"/>
      <c r="AU4" s="24" t="s">
        <v>50</v>
      </c>
      <c r="AX4" s="25"/>
      <c r="AY4" s="25"/>
      <c r="AZ4" s="25"/>
      <c r="BB4" s="26" t="s">
        <v>50</v>
      </c>
      <c r="BG4" s="25"/>
      <c r="BH4" s="25"/>
      <c r="BJ4" s="27" t="s">
        <v>50</v>
      </c>
      <c r="BL4" s="10"/>
      <c r="BM4" s="10"/>
      <c r="BN4" s="10"/>
      <c r="BO4" s="9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</row>
    <row r="5" spans="1:85" ht="16.5" customHeight="1">
      <c r="A5" s="10"/>
      <c r="B5" s="10"/>
      <c r="C5" s="10"/>
      <c r="D5" s="10"/>
      <c r="E5" s="10"/>
      <c r="F5" s="28" t="s">
        <v>33</v>
      </c>
      <c r="G5" s="29">
        <v>3</v>
      </c>
      <c r="H5" s="29">
        <v>4</v>
      </c>
      <c r="I5" s="29">
        <v>5</v>
      </c>
      <c r="J5" s="29">
        <v>7</v>
      </c>
      <c r="K5" s="29">
        <v>8</v>
      </c>
      <c r="L5" s="29">
        <v>9</v>
      </c>
      <c r="M5" s="29">
        <v>14</v>
      </c>
      <c r="N5" s="29">
        <v>15</v>
      </c>
      <c r="O5" s="29">
        <v>16</v>
      </c>
      <c r="P5" s="29">
        <v>17</v>
      </c>
      <c r="Q5" s="29">
        <v>18</v>
      </c>
      <c r="R5" s="29">
        <v>19</v>
      </c>
      <c r="S5" s="29">
        <v>25</v>
      </c>
      <c r="T5" s="29">
        <v>29</v>
      </c>
      <c r="U5" s="29">
        <v>30</v>
      </c>
      <c r="V5" s="29">
        <v>31</v>
      </c>
      <c r="W5" s="29">
        <v>32</v>
      </c>
      <c r="X5" s="29">
        <v>33</v>
      </c>
      <c r="Y5" s="29">
        <v>34</v>
      </c>
      <c r="Z5" s="29">
        <v>35</v>
      </c>
      <c r="AA5" s="29">
        <v>36</v>
      </c>
      <c r="AB5" s="29">
        <v>37</v>
      </c>
      <c r="AC5" s="29">
        <v>39</v>
      </c>
      <c r="AD5" s="29">
        <v>40</v>
      </c>
      <c r="AE5" s="30"/>
      <c r="AF5" s="31" t="s">
        <v>33</v>
      </c>
      <c r="AG5" s="32"/>
      <c r="AH5" s="33" t="s">
        <v>35</v>
      </c>
      <c r="AI5" s="33" t="s">
        <v>37</v>
      </c>
      <c r="AJ5" s="33" t="s">
        <v>39</v>
      </c>
      <c r="AK5" s="33" t="s">
        <v>41</v>
      </c>
      <c r="AL5" s="33" t="s">
        <v>41</v>
      </c>
      <c r="AM5" s="34" t="s">
        <v>43</v>
      </c>
      <c r="AN5" s="30"/>
      <c r="AO5" s="115"/>
      <c r="AP5" s="30"/>
      <c r="AQ5" s="35" t="s">
        <v>45</v>
      </c>
      <c r="AS5" s="23"/>
      <c r="AU5" s="36" t="s">
        <v>46</v>
      </c>
      <c r="AW5" s="1"/>
      <c r="AX5" s="1"/>
      <c r="AY5" s="1"/>
      <c r="AZ5" s="1"/>
      <c r="BB5" s="37" t="s">
        <v>47</v>
      </c>
      <c r="BD5" s="1"/>
      <c r="BE5" s="1"/>
      <c r="BG5" s="1"/>
      <c r="BH5" s="1"/>
      <c r="BJ5" s="38" t="s">
        <v>52</v>
      </c>
      <c r="BL5" s="10"/>
      <c r="BM5" s="10"/>
      <c r="BN5" s="10"/>
      <c r="BO5" s="9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</row>
    <row r="6" spans="1:85" s="10" customFormat="1" ht="7.5" customHeight="1">
      <c r="AS6" s="11"/>
      <c r="AX6" s="12"/>
      <c r="AY6" s="12"/>
      <c r="AZ6" s="12"/>
      <c r="BG6" s="12"/>
      <c r="BH6" s="12"/>
      <c r="BO6" s="9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</row>
    <row r="7" spans="1:85" s="13" customFormat="1" ht="15" customHeight="1">
      <c r="A7" s="10"/>
      <c r="B7" s="39">
        <v>28</v>
      </c>
      <c r="C7" s="40" t="s">
        <v>0</v>
      </c>
      <c r="D7" s="41" t="s">
        <v>30</v>
      </c>
      <c r="E7" s="10"/>
      <c r="F7" s="10"/>
      <c r="G7" s="42">
        <v>1</v>
      </c>
      <c r="H7" s="42">
        <v>1</v>
      </c>
      <c r="I7" s="42">
        <v>1</v>
      </c>
      <c r="J7" s="42">
        <v>1</v>
      </c>
      <c r="K7" s="42">
        <v>1</v>
      </c>
      <c r="L7" s="42">
        <v>1</v>
      </c>
      <c r="M7" s="42">
        <v>1</v>
      </c>
      <c r="N7" s="42">
        <v>1</v>
      </c>
      <c r="O7" s="42">
        <v>1</v>
      </c>
      <c r="P7" s="42">
        <v>1</v>
      </c>
      <c r="Q7" s="42">
        <v>1</v>
      </c>
      <c r="R7" s="42">
        <v>0</v>
      </c>
      <c r="S7" s="42">
        <v>1</v>
      </c>
      <c r="T7" s="42">
        <v>1</v>
      </c>
      <c r="U7" s="42">
        <v>1</v>
      </c>
      <c r="V7" s="42">
        <v>1</v>
      </c>
      <c r="W7" s="42">
        <v>1</v>
      </c>
      <c r="X7" s="42">
        <v>1</v>
      </c>
      <c r="Y7" s="42">
        <v>1</v>
      </c>
      <c r="Z7" s="42">
        <v>1</v>
      </c>
      <c r="AA7" s="42">
        <v>1</v>
      </c>
      <c r="AB7" s="42">
        <v>1</v>
      </c>
      <c r="AC7" s="42">
        <v>1</v>
      </c>
      <c r="AD7" s="42">
        <v>1</v>
      </c>
      <c r="AE7" s="43"/>
      <c r="AF7" s="44">
        <f>G7*G$4+H7*H$4+I7*I$4+J7*J$4+K7*K$4+L7*L$4+M7*M$4+N7*N$4+O7*O$4+P7*P$4+Q7*Q$4+R7*R$4+S7*S$4+T7*T$4+U7*U$4+V7*V$4+W7*W$4+X7*X$4+Y7*Y$4+Z7*Z$4+AA7*AA$4+AB7*AB$4+AC7*AC$4+AD7*AD$4</f>
        <v>300</v>
      </c>
      <c r="AG7" s="43"/>
      <c r="AH7" s="45">
        <v>0.74791666666666667</v>
      </c>
      <c r="AI7" s="45">
        <v>0.83755787037037033</v>
      </c>
      <c r="AJ7" s="46">
        <f>AI7-AH7</f>
        <v>8.9641203703703654E-2</v>
      </c>
      <c r="AK7" s="45">
        <v>0.82262731481481488</v>
      </c>
      <c r="AL7" s="45">
        <v>0.82891203703703698</v>
      </c>
      <c r="AM7" s="47">
        <f>AJ7+9*(AL7-AK7)</f>
        <v>0.1462037037037025</v>
      </c>
      <c r="AN7" s="43"/>
      <c r="AO7" s="48">
        <f>IF(AJ7&lt;=7/72,0,-10*(1+QUOTIENT(86400*(AJ7-7/72)-0.00001,60)))</f>
        <v>0</v>
      </c>
      <c r="AP7" s="43"/>
      <c r="AQ7" s="49">
        <f>AF7+AO7</f>
        <v>300</v>
      </c>
      <c r="AS7" s="50">
        <f>AQ7-AM7</f>
        <v>299.85379629629631</v>
      </c>
      <c r="AU7" s="51">
        <f>RANK(AS7,AS$7:AS$39)</f>
        <v>17</v>
      </c>
      <c r="AV7" s="52" t="s">
        <v>0</v>
      </c>
      <c r="AW7" s="53">
        <f>AQ7</f>
        <v>300</v>
      </c>
      <c r="AX7" s="54">
        <f>AM7</f>
        <v>0.1462037037037025</v>
      </c>
      <c r="AY7" s="55">
        <f>IF(D7="M",AU7," ")</f>
        <v>17</v>
      </c>
      <c r="AZ7" s="55">
        <f>IF(AY7=" "," ",1000-AY7)</f>
        <v>983</v>
      </c>
      <c r="BB7" s="56">
        <f>IF(AZ7=" "," ",RANK(AZ7,AZ$7:AZ$39))</f>
        <v>7</v>
      </c>
      <c r="BC7" s="52" t="s">
        <v>0</v>
      </c>
      <c r="BD7" s="53">
        <f>AQ7</f>
        <v>300</v>
      </c>
      <c r="BE7" s="7">
        <f>AM7</f>
        <v>0.1462037037037025</v>
      </c>
      <c r="BF7" s="10"/>
      <c r="BG7" s="55" t="str">
        <f>IF(D7="F",AU7," ")</f>
        <v xml:space="preserve"> </v>
      </c>
      <c r="BH7" s="55" t="str">
        <f>IF(BG7=" "," ",1000-BG7)</f>
        <v xml:space="preserve"> </v>
      </c>
      <c r="BJ7" s="57" t="str">
        <f>IF(BH7=" "," ",RANK(BH7,BH$7:BH$29))</f>
        <v xml:space="preserve"> </v>
      </c>
      <c r="BK7" s="52" t="s">
        <v>0</v>
      </c>
      <c r="BL7" s="53">
        <f>AQ7</f>
        <v>300</v>
      </c>
      <c r="BM7" s="7">
        <f>AM7</f>
        <v>0.1462037037037025</v>
      </c>
      <c r="BN7" s="10"/>
      <c r="BO7" s="9"/>
    </row>
    <row r="8" spans="1:85" s="13" customFormat="1" ht="15" customHeight="1">
      <c r="A8" s="10"/>
      <c r="B8" s="39">
        <v>24</v>
      </c>
      <c r="C8" s="58" t="s">
        <v>1</v>
      </c>
      <c r="D8" s="59" t="s">
        <v>31</v>
      </c>
      <c r="E8" s="10"/>
      <c r="F8" s="10"/>
      <c r="G8" s="42">
        <v>1</v>
      </c>
      <c r="H8" s="42">
        <v>1</v>
      </c>
      <c r="I8" s="42">
        <v>1</v>
      </c>
      <c r="J8" s="42">
        <v>1</v>
      </c>
      <c r="K8" s="42">
        <v>1</v>
      </c>
      <c r="L8" s="42">
        <v>1</v>
      </c>
      <c r="M8" s="42">
        <v>1</v>
      </c>
      <c r="N8" s="42">
        <v>1</v>
      </c>
      <c r="O8" s="42">
        <v>1</v>
      </c>
      <c r="P8" s="42">
        <v>1</v>
      </c>
      <c r="Q8" s="42">
        <v>1</v>
      </c>
      <c r="R8" s="42">
        <v>1</v>
      </c>
      <c r="S8" s="42">
        <v>1</v>
      </c>
      <c r="T8" s="42">
        <v>1</v>
      </c>
      <c r="U8" s="42">
        <v>1</v>
      </c>
      <c r="V8" s="42">
        <v>1</v>
      </c>
      <c r="W8" s="42">
        <v>1</v>
      </c>
      <c r="X8" s="42">
        <v>1</v>
      </c>
      <c r="Y8" s="42">
        <v>1</v>
      </c>
      <c r="Z8" s="42">
        <v>1</v>
      </c>
      <c r="AA8" s="42">
        <v>1</v>
      </c>
      <c r="AB8" s="42">
        <v>1</v>
      </c>
      <c r="AC8" s="42">
        <v>1</v>
      </c>
      <c r="AD8" s="42">
        <v>1</v>
      </c>
      <c r="AE8" s="43"/>
      <c r="AF8" s="44">
        <f t="shared" ref="AF8:AF39" si="0">G8*G$4+H8*H$4+I8*I$4+J8*J$4+K8*K$4+L8*L$4+M8*M$4+N8*N$4+O8*O$4+P8*P$4+Q8*Q$4+R8*R$4+S8*S$4+T8*T$4+U8*U$4+V8*V$4+W8*W$4+X8*X$4+Y8*Y$4+Z8*Z$4+AA8*AA$4+AB8*AB$4+AC8*AC$4+AD8*AD$4</f>
        <v>325</v>
      </c>
      <c r="AG8" s="43"/>
      <c r="AH8" s="45">
        <v>0.74791666666666667</v>
      </c>
      <c r="AI8" s="45">
        <v>0.83663194444444444</v>
      </c>
      <c r="AJ8" s="46">
        <f t="shared" ref="AJ8:AJ39" si="1">AI8-AH8</f>
        <v>8.8715277777777768E-2</v>
      </c>
      <c r="AK8" s="45">
        <v>0.80792824074074077</v>
      </c>
      <c r="AL8" s="45">
        <v>0.81377314814814816</v>
      </c>
      <c r="AM8" s="47">
        <f t="shared" ref="AM8:AM39" si="2">AJ8+9*(AL8-AK8)</f>
        <v>0.14131944444444433</v>
      </c>
      <c r="AN8" s="43"/>
      <c r="AO8" s="48">
        <f t="shared" ref="AO8:AO39" si="3">IF(AJ8&lt;=7/72,0,-10*(1+QUOTIENT(86400*(AJ8-7/72)-0.00001,60)))</f>
        <v>0</v>
      </c>
      <c r="AP8" s="43"/>
      <c r="AQ8" s="49">
        <f t="shared" ref="AQ8:AQ39" si="4">AF8+AO8</f>
        <v>325</v>
      </c>
      <c r="AS8" s="50">
        <f t="shared" ref="AS8:AS39" si="5">AQ8-AM8</f>
        <v>324.85868055555557</v>
      </c>
      <c r="AU8" s="51">
        <f t="shared" ref="AU8:AU39" si="6">RANK(AS8,AS$7:AS$39)</f>
        <v>9</v>
      </c>
      <c r="AV8" s="60" t="s">
        <v>1</v>
      </c>
      <c r="AW8" s="53">
        <f t="shared" ref="AW8:AW39" si="7">AQ8</f>
        <v>325</v>
      </c>
      <c r="AX8" s="54">
        <f t="shared" ref="AX8:AX39" si="8">AM8</f>
        <v>0.14131944444444433</v>
      </c>
      <c r="AY8" s="55" t="str">
        <f t="shared" ref="AY8:AY39" si="9">IF(D8="M",AU8," ")</f>
        <v xml:space="preserve"> </v>
      </c>
      <c r="AZ8" s="55" t="str">
        <f t="shared" ref="AZ8:AZ39" si="10">IF(AY8=" "," ",1000-AY8)</f>
        <v xml:space="preserve"> </v>
      </c>
      <c r="BB8" s="56" t="str">
        <f t="shared" ref="BB8:BB39" si="11">IF(AZ8=" "," ",RANK(AZ8,AZ$7:AZ$39))</f>
        <v xml:space="preserve"> </v>
      </c>
      <c r="BC8" s="60" t="s">
        <v>1</v>
      </c>
      <c r="BD8" s="53">
        <f t="shared" ref="BD8:BD39" si="12">AQ8</f>
        <v>325</v>
      </c>
      <c r="BE8" s="7">
        <f t="shared" ref="BE8:BE39" si="13">AM8</f>
        <v>0.14131944444444433</v>
      </c>
      <c r="BF8" s="10"/>
      <c r="BG8" s="55" t="str">
        <f t="shared" ref="BG8:BG39" si="14">IF(D8="F",AU8," ")</f>
        <v xml:space="preserve"> </v>
      </c>
      <c r="BH8" s="55" t="str">
        <f t="shared" ref="BH8:BH39" si="15">IF(BG8=" "," ",1000-BG8)</f>
        <v xml:space="preserve"> </v>
      </c>
      <c r="BJ8" s="57" t="str">
        <f t="shared" ref="BJ8:BJ37" si="16">IF(BH8=" "," ",RANK(BH8,BH$7:BH$29))</f>
        <v xml:space="preserve"> </v>
      </c>
      <c r="BK8" s="60" t="s">
        <v>1</v>
      </c>
      <c r="BL8" s="53">
        <f t="shared" ref="BL8:BL39" si="17">AQ8</f>
        <v>325</v>
      </c>
      <c r="BM8" s="7">
        <f t="shared" ref="BM8:BM39" si="18">AM8</f>
        <v>0.14131944444444433</v>
      </c>
      <c r="BN8" s="10"/>
      <c r="BO8" s="9"/>
    </row>
    <row r="9" spans="1:85" s="13" customFormat="1" ht="15" customHeight="1">
      <c r="A9" s="10"/>
      <c r="B9" s="39">
        <v>2</v>
      </c>
      <c r="C9" s="40" t="s">
        <v>2</v>
      </c>
      <c r="D9" s="41" t="s">
        <v>30</v>
      </c>
      <c r="E9" s="10"/>
      <c r="F9" s="10"/>
      <c r="G9" s="42">
        <v>1</v>
      </c>
      <c r="H9" s="42">
        <v>1</v>
      </c>
      <c r="I9" s="42">
        <v>1</v>
      </c>
      <c r="J9" s="42">
        <v>1</v>
      </c>
      <c r="K9" s="42">
        <v>1</v>
      </c>
      <c r="L9" s="42">
        <v>1</v>
      </c>
      <c r="M9" s="42">
        <v>1</v>
      </c>
      <c r="N9" s="42">
        <v>1</v>
      </c>
      <c r="O9" s="42">
        <v>1</v>
      </c>
      <c r="P9" s="42">
        <v>1</v>
      </c>
      <c r="Q9" s="42">
        <v>1</v>
      </c>
      <c r="R9" s="42">
        <v>1</v>
      </c>
      <c r="S9" s="42">
        <v>1</v>
      </c>
      <c r="T9" s="42">
        <v>1</v>
      </c>
      <c r="U9" s="42">
        <v>1</v>
      </c>
      <c r="V9" s="42">
        <v>1</v>
      </c>
      <c r="W9" s="42">
        <v>1</v>
      </c>
      <c r="X9" s="42">
        <v>1</v>
      </c>
      <c r="Y9" s="42">
        <v>1</v>
      </c>
      <c r="Z9" s="42">
        <v>1</v>
      </c>
      <c r="AA9" s="42">
        <v>1</v>
      </c>
      <c r="AB9" s="42">
        <v>1</v>
      </c>
      <c r="AC9" s="42">
        <v>1</v>
      </c>
      <c r="AD9" s="42">
        <v>1</v>
      </c>
      <c r="AE9" s="43"/>
      <c r="AF9" s="44">
        <f t="shared" si="0"/>
        <v>325</v>
      </c>
      <c r="AG9" s="43"/>
      <c r="AH9" s="45">
        <v>0.72986111111111107</v>
      </c>
      <c r="AI9" s="45">
        <v>0.82465277777777779</v>
      </c>
      <c r="AJ9" s="46">
        <f t="shared" si="1"/>
        <v>9.4791666666666718E-2</v>
      </c>
      <c r="AK9" s="45">
        <v>0.79971064814814818</v>
      </c>
      <c r="AL9" s="45">
        <v>0.80497685185185175</v>
      </c>
      <c r="AM9" s="47">
        <f t="shared" si="2"/>
        <v>0.1421874999999988</v>
      </c>
      <c r="AN9" s="43"/>
      <c r="AO9" s="48">
        <f t="shared" si="3"/>
        <v>0</v>
      </c>
      <c r="AP9" s="43"/>
      <c r="AQ9" s="49">
        <f t="shared" si="4"/>
        <v>325</v>
      </c>
      <c r="AS9" s="50">
        <f t="shared" si="5"/>
        <v>324.85781250000002</v>
      </c>
      <c r="AU9" s="51">
        <f t="shared" si="6"/>
        <v>10</v>
      </c>
      <c r="AV9" s="52" t="s">
        <v>2</v>
      </c>
      <c r="AW9" s="53">
        <f t="shared" si="7"/>
        <v>325</v>
      </c>
      <c r="AX9" s="54">
        <f t="shared" si="8"/>
        <v>0.1421874999999988</v>
      </c>
      <c r="AY9" s="55">
        <f t="shared" si="9"/>
        <v>10</v>
      </c>
      <c r="AZ9" s="55">
        <f t="shared" si="10"/>
        <v>990</v>
      </c>
      <c r="BB9" s="56">
        <f t="shared" si="11"/>
        <v>3</v>
      </c>
      <c r="BC9" s="52" t="s">
        <v>2</v>
      </c>
      <c r="BD9" s="53">
        <f t="shared" si="12"/>
        <v>325</v>
      </c>
      <c r="BE9" s="7">
        <f t="shared" si="13"/>
        <v>0.1421874999999988</v>
      </c>
      <c r="BF9" s="10"/>
      <c r="BG9" s="55" t="str">
        <f t="shared" si="14"/>
        <v xml:space="preserve"> </v>
      </c>
      <c r="BH9" s="55" t="str">
        <f t="shared" si="15"/>
        <v xml:space="preserve"> </v>
      </c>
      <c r="BJ9" s="57" t="str">
        <f t="shared" si="16"/>
        <v xml:space="preserve"> </v>
      </c>
      <c r="BK9" s="52" t="s">
        <v>2</v>
      </c>
      <c r="BL9" s="53">
        <f t="shared" si="17"/>
        <v>325</v>
      </c>
      <c r="BM9" s="7">
        <f t="shared" si="18"/>
        <v>0.1421874999999988</v>
      </c>
      <c r="BN9" s="10"/>
      <c r="BO9" s="9"/>
    </row>
    <row r="10" spans="1:85" s="13" customFormat="1" ht="15" customHeight="1">
      <c r="A10" s="10"/>
      <c r="B10" s="39">
        <v>14</v>
      </c>
      <c r="C10" s="58" t="s">
        <v>3</v>
      </c>
      <c r="D10" s="59" t="s">
        <v>31</v>
      </c>
      <c r="E10" s="10"/>
      <c r="F10" s="10"/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3"/>
      <c r="AF10" s="44">
        <f t="shared" si="0"/>
        <v>0</v>
      </c>
      <c r="AG10" s="43"/>
      <c r="AH10" s="45">
        <v>0.72986111111111107</v>
      </c>
      <c r="AI10" s="45">
        <v>0.875</v>
      </c>
      <c r="AJ10" s="46">
        <f t="shared" si="1"/>
        <v>0.14513888888888893</v>
      </c>
      <c r="AK10" s="45">
        <v>0.83333333333333337</v>
      </c>
      <c r="AL10" s="45">
        <v>0.84027777777777779</v>
      </c>
      <c r="AM10" s="47">
        <f t="shared" si="2"/>
        <v>0.20763888888888871</v>
      </c>
      <c r="AN10" s="43"/>
      <c r="AO10" s="48">
        <f t="shared" si="3"/>
        <v>-690</v>
      </c>
      <c r="AP10" s="43"/>
      <c r="AQ10" s="49">
        <f t="shared" si="4"/>
        <v>-690</v>
      </c>
      <c r="AS10" s="50">
        <f t="shared" si="5"/>
        <v>-690.20763888888894</v>
      </c>
      <c r="AU10" s="51">
        <f t="shared" si="6"/>
        <v>33</v>
      </c>
      <c r="AV10" s="60" t="s">
        <v>3</v>
      </c>
      <c r="AW10" s="53">
        <f t="shared" si="7"/>
        <v>-690</v>
      </c>
      <c r="AX10" s="54">
        <f t="shared" si="8"/>
        <v>0.20763888888888871</v>
      </c>
      <c r="AY10" s="55" t="str">
        <f t="shared" si="9"/>
        <v xml:space="preserve"> </v>
      </c>
      <c r="AZ10" s="55" t="str">
        <f t="shared" si="10"/>
        <v xml:space="preserve"> </v>
      </c>
      <c r="BB10" s="56" t="str">
        <f t="shared" si="11"/>
        <v xml:space="preserve"> </v>
      </c>
      <c r="BC10" s="60" t="s">
        <v>3</v>
      </c>
      <c r="BD10" s="53">
        <f t="shared" si="12"/>
        <v>-690</v>
      </c>
      <c r="BE10" s="7">
        <f t="shared" si="13"/>
        <v>0.20763888888888871</v>
      </c>
      <c r="BF10" s="10"/>
      <c r="BG10" s="55" t="str">
        <f t="shared" si="14"/>
        <v xml:space="preserve"> </v>
      </c>
      <c r="BH10" s="55" t="str">
        <f t="shared" si="15"/>
        <v xml:space="preserve"> </v>
      </c>
      <c r="BJ10" s="57" t="str">
        <f t="shared" si="16"/>
        <v xml:space="preserve"> </v>
      </c>
      <c r="BK10" s="60" t="s">
        <v>3</v>
      </c>
      <c r="BL10" s="53">
        <f t="shared" si="17"/>
        <v>-690</v>
      </c>
      <c r="BM10" s="7">
        <f t="shared" si="18"/>
        <v>0.20763888888888871</v>
      </c>
      <c r="BN10" s="10"/>
      <c r="BO10" s="9"/>
    </row>
    <row r="11" spans="1:85" s="13" customFormat="1" ht="15" customHeight="1">
      <c r="A11" s="10"/>
      <c r="B11" s="39">
        <v>26</v>
      </c>
      <c r="C11" s="58" t="s">
        <v>4</v>
      </c>
      <c r="D11" s="61" t="s">
        <v>31</v>
      </c>
      <c r="E11" s="10"/>
      <c r="F11" s="10"/>
      <c r="G11" s="42">
        <v>0</v>
      </c>
      <c r="H11" s="42">
        <v>0</v>
      </c>
      <c r="I11" s="42">
        <v>1</v>
      </c>
      <c r="J11" s="42">
        <v>1</v>
      </c>
      <c r="K11" s="42">
        <v>0</v>
      </c>
      <c r="L11" s="42">
        <v>0</v>
      </c>
      <c r="M11" s="42">
        <v>1</v>
      </c>
      <c r="N11" s="42">
        <v>1</v>
      </c>
      <c r="O11" s="42">
        <v>1</v>
      </c>
      <c r="P11" s="42">
        <v>1</v>
      </c>
      <c r="Q11" s="42">
        <v>1</v>
      </c>
      <c r="R11" s="42">
        <v>1</v>
      </c>
      <c r="S11" s="42">
        <v>0</v>
      </c>
      <c r="T11" s="42">
        <v>1</v>
      </c>
      <c r="U11" s="42">
        <v>1</v>
      </c>
      <c r="V11" s="42">
        <v>1</v>
      </c>
      <c r="W11" s="42">
        <v>1</v>
      </c>
      <c r="X11" s="42">
        <v>1</v>
      </c>
      <c r="Y11" s="42">
        <v>1</v>
      </c>
      <c r="Z11" s="42">
        <v>1</v>
      </c>
      <c r="AA11" s="42">
        <v>1</v>
      </c>
      <c r="AB11" s="42">
        <v>1</v>
      </c>
      <c r="AC11" s="42">
        <v>1</v>
      </c>
      <c r="AD11" s="42">
        <v>1</v>
      </c>
      <c r="AE11" s="43"/>
      <c r="AF11" s="44">
        <f t="shared" si="0"/>
        <v>275</v>
      </c>
      <c r="AG11" s="43"/>
      <c r="AH11" s="45">
        <v>0.74791666666666667</v>
      </c>
      <c r="AI11" s="45">
        <v>0.8442708333333333</v>
      </c>
      <c r="AJ11" s="46">
        <f t="shared" si="1"/>
        <v>9.635416666666663E-2</v>
      </c>
      <c r="AK11" s="45">
        <v>0.82048611111111114</v>
      </c>
      <c r="AL11" s="45">
        <v>0.82737268518518514</v>
      </c>
      <c r="AM11" s="47">
        <f t="shared" si="2"/>
        <v>0.15833333333333266</v>
      </c>
      <c r="AN11" s="43"/>
      <c r="AO11" s="48">
        <f t="shared" si="3"/>
        <v>0</v>
      </c>
      <c r="AP11" s="43"/>
      <c r="AQ11" s="49">
        <f t="shared" si="4"/>
        <v>275</v>
      </c>
      <c r="AS11" s="50">
        <f t="shared" si="5"/>
        <v>274.84166666666664</v>
      </c>
      <c r="AU11" s="51">
        <f t="shared" si="6"/>
        <v>21</v>
      </c>
      <c r="AV11" s="60" t="s">
        <v>4</v>
      </c>
      <c r="AW11" s="53">
        <f t="shared" si="7"/>
        <v>275</v>
      </c>
      <c r="AX11" s="54">
        <f t="shared" si="8"/>
        <v>0.15833333333333266</v>
      </c>
      <c r="AY11" s="55" t="str">
        <f t="shared" si="9"/>
        <v xml:space="preserve"> </v>
      </c>
      <c r="AZ11" s="55" t="str">
        <f t="shared" si="10"/>
        <v xml:space="preserve"> </v>
      </c>
      <c r="BB11" s="56" t="str">
        <f t="shared" si="11"/>
        <v xml:space="preserve"> </v>
      </c>
      <c r="BC11" s="60" t="s">
        <v>4</v>
      </c>
      <c r="BD11" s="53">
        <f t="shared" si="12"/>
        <v>275</v>
      </c>
      <c r="BE11" s="7">
        <f t="shared" si="13"/>
        <v>0.15833333333333266</v>
      </c>
      <c r="BF11" s="10"/>
      <c r="BG11" s="55" t="str">
        <f t="shared" si="14"/>
        <v xml:space="preserve"> </v>
      </c>
      <c r="BH11" s="55" t="str">
        <f t="shared" si="15"/>
        <v xml:space="preserve"> </v>
      </c>
      <c r="BJ11" s="57" t="str">
        <f t="shared" si="16"/>
        <v xml:space="preserve"> </v>
      </c>
      <c r="BK11" s="60" t="s">
        <v>4</v>
      </c>
      <c r="BL11" s="53">
        <f t="shared" si="17"/>
        <v>275</v>
      </c>
      <c r="BM11" s="7">
        <f t="shared" si="18"/>
        <v>0.15833333333333266</v>
      </c>
      <c r="BN11" s="10"/>
      <c r="BO11" s="9"/>
    </row>
    <row r="12" spans="1:85" s="13" customFormat="1" ht="15" customHeight="1">
      <c r="A12" s="10"/>
      <c r="B12" s="39">
        <v>18</v>
      </c>
      <c r="C12" s="40" t="s">
        <v>26</v>
      </c>
      <c r="D12" s="41" t="s">
        <v>30</v>
      </c>
      <c r="E12" s="10"/>
      <c r="F12" s="10"/>
      <c r="G12" s="42">
        <v>1</v>
      </c>
      <c r="H12" s="42">
        <v>1</v>
      </c>
      <c r="I12" s="42">
        <v>1</v>
      </c>
      <c r="J12" s="42">
        <v>1</v>
      </c>
      <c r="K12" s="42">
        <v>1</v>
      </c>
      <c r="L12" s="42">
        <v>1</v>
      </c>
      <c r="M12" s="42">
        <v>1</v>
      </c>
      <c r="N12" s="42">
        <v>1</v>
      </c>
      <c r="O12" s="42">
        <v>1</v>
      </c>
      <c r="P12" s="42">
        <v>1</v>
      </c>
      <c r="Q12" s="42">
        <v>1</v>
      </c>
      <c r="R12" s="42">
        <v>1</v>
      </c>
      <c r="S12" s="42">
        <v>1</v>
      </c>
      <c r="T12" s="42">
        <v>1</v>
      </c>
      <c r="U12" s="42">
        <v>1</v>
      </c>
      <c r="V12" s="42">
        <v>1</v>
      </c>
      <c r="W12" s="42">
        <v>1</v>
      </c>
      <c r="X12" s="42">
        <v>1</v>
      </c>
      <c r="Y12" s="42">
        <v>1</v>
      </c>
      <c r="Z12" s="42">
        <v>1</v>
      </c>
      <c r="AA12" s="42">
        <v>1</v>
      </c>
      <c r="AB12" s="42">
        <v>1</v>
      </c>
      <c r="AC12" s="42">
        <v>1</v>
      </c>
      <c r="AD12" s="42">
        <v>1</v>
      </c>
      <c r="AE12" s="43"/>
      <c r="AF12" s="44">
        <f t="shared" si="0"/>
        <v>325</v>
      </c>
      <c r="AG12" s="43"/>
      <c r="AH12" s="45">
        <v>0.74791666666666667</v>
      </c>
      <c r="AI12" s="45">
        <v>0.81458333333333333</v>
      </c>
      <c r="AJ12" s="46">
        <f t="shared" si="1"/>
        <v>6.6666666666666652E-2</v>
      </c>
      <c r="AK12" s="45">
        <v>0.79806712962962967</v>
      </c>
      <c r="AL12" s="45">
        <v>0.8025578703703703</v>
      </c>
      <c r="AM12" s="47">
        <f t="shared" si="2"/>
        <v>0.10708333333333231</v>
      </c>
      <c r="AN12" s="43"/>
      <c r="AO12" s="48">
        <f t="shared" si="3"/>
        <v>0</v>
      </c>
      <c r="AP12" s="43"/>
      <c r="AQ12" s="49">
        <f t="shared" si="4"/>
        <v>325</v>
      </c>
      <c r="AS12" s="50">
        <f t="shared" si="5"/>
        <v>324.89291666666668</v>
      </c>
      <c r="AU12" s="51">
        <f t="shared" si="6"/>
        <v>2</v>
      </c>
      <c r="AV12" s="52" t="s">
        <v>26</v>
      </c>
      <c r="AW12" s="53">
        <f t="shared" si="7"/>
        <v>325</v>
      </c>
      <c r="AX12" s="54">
        <f t="shared" si="8"/>
        <v>0.10708333333333231</v>
      </c>
      <c r="AY12" s="55">
        <f t="shared" si="9"/>
        <v>2</v>
      </c>
      <c r="AZ12" s="55">
        <f t="shared" si="10"/>
        <v>998</v>
      </c>
      <c r="BB12" s="56">
        <f t="shared" si="11"/>
        <v>1</v>
      </c>
      <c r="BC12" s="52" t="s">
        <v>26</v>
      </c>
      <c r="BD12" s="53">
        <f t="shared" si="12"/>
        <v>325</v>
      </c>
      <c r="BE12" s="7">
        <f t="shared" si="13"/>
        <v>0.10708333333333231</v>
      </c>
      <c r="BF12" s="10"/>
      <c r="BG12" s="55" t="str">
        <f t="shared" si="14"/>
        <v xml:space="preserve"> </v>
      </c>
      <c r="BH12" s="55" t="str">
        <f t="shared" si="15"/>
        <v xml:space="preserve"> </v>
      </c>
      <c r="BJ12" s="57" t="str">
        <f t="shared" si="16"/>
        <v xml:space="preserve"> </v>
      </c>
      <c r="BK12" s="52" t="s">
        <v>26</v>
      </c>
      <c r="BL12" s="53">
        <f t="shared" si="17"/>
        <v>325</v>
      </c>
      <c r="BM12" s="7">
        <f t="shared" si="18"/>
        <v>0.10708333333333231</v>
      </c>
      <c r="BN12" s="10"/>
      <c r="BO12" s="9"/>
    </row>
    <row r="13" spans="1:85" s="13" customFormat="1" ht="15" customHeight="1">
      <c r="A13" s="10"/>
      <c r="B13" s="39">
        <v>11</v>
      </c>
      <c r="C13" s="40" t="s">
        <v>5</v>
      </c>
      <c r="D13" s="41" t="s">
        <v>30</v>
      </c>
      <c r="E13" s="10"/>
      <c r="F13" s="10"/>
      <c r="G13" s="42">
        <v>1</v>
      </c>
      <c r="H13" s="42">
        <v>1</v>
      </c>
      <c r="I13" s="42">
        <v>0</v>
      </c>
      <c r="J13" s="42">
        <v>1</v>
      </c>
      <c r="K13" s="42">
        <v>0</v>
      </c>
      <c r="L13" s="42">
        <v>0</v>
      </c>
      <c r="M13" s="42">
        <v>1</v>
      </c>
      <c r="N13" s="42">
        <v>1</v>
      </c>
      <c r="O13" s="42">
        <v>1</v>
      </c>
      <c r="P13" s="42">
        <v>1</v>
      </c>
      <c r="Q13" s="42">
        <v>1</v>
      </c>
      <c r="R13" s="42">
        <v>1</v>
      </c>
      <c r="S13" s="42">
        <v>1</v>
      </c>
      <c r="T13" s="42">
        <v>0</v>
      </c>
      <c r="U13" s="42">
        <v>0</v>
      </c>
      <c r="V13" s="42">
        <v>0</v>
      </c>
      <c r="W13" s="42">
        <v>1</v>
      </c>
      <c r="X13" s="42">
        <v>1</v>
      </c>
      <c r="Y13" s="42">
        <v>1</v>
      </c>
      <c r="Z13" s="42">
        <v>1</v>
      </c>
      <c r="AA13" s="42">
        <v>1</v>
      </c>
      <c r="AB13" s="42">
        <v>1</v>
      </c>
      <c r="AC13" s="42">
        <v>1</v>
      </c>
      <c r="AD13" s="42">
        <v>1</v>
      </c>
      <c r="AE13" s="43"/>
      <c r="AF13" s="44">
        <f t="shared" si="0"/>
        <v>285</v>
      </c>
      <c r="AG13" s="43"/>
      <c r="AH13" s="45">
        <v>0.72986111111111107</v>
      </c>
      <c r="AI13" s="45">
        <v>0.81608796296296304</v>
      </c>
      <c r="AJ13" s="46">
        <f t="shared" si="1"/>
        <v>8.6226851851851971E-2</v>
      </c>
      <c r="AK13" s="45">
        <v>0.79328703703703696</v>
      </c>
      <c r="AL13" s="45">
        <v>0.80011574074074077</v>
      </c>
      <c r="AM13" s="47">
        <f t="shared" si="2"/>
        <v>0.14768518518518625</v>
      </c>
      <c r="AN13" s="43"/>
      <c r="AO13" s="48">
        <f t="shared" si="3"/>
        <v>0</v>
      </c>
      <c r="AP13" s="43"/>
      <c r="AQ13" s="49">
        <f t="shared" si="4"/>
        <v>285</v>
      </c>
      <c r="AS13" s="50">
        <f t="shared" si="5"/>
        <v>284.8523148148148</v>
      </c>
      <c r="AU13" s="51">
        <f t="shared" si="6"/>
        <v>19</v>
      </c>
      <c r="AV13" s="52" t="s">
        <v>5</v>
      </c>
      <c r="AW13" s="53">
        <f t="shared" si="7"/>
        <v>285</v>
      </c>
      <c r="AX13" s="54">
        <f t="shared" si="8"/>
        <v>0.14768518518518625</v>
      </c>
      <c r="AY13" s="55">
        <f t="shared" si="9"/>
        <v>19</v>
      </c>
      <c r="AZ13" s="55">
        <f t="shared" si="10"/>
        <v>981</v>
      </c>
      <c r="BB13" s="56">
        <f t="shared" si="11"/>
        <v>9</v>
      </c>
      <c r="BC13" s="52" t="s">
        <v>5</v>
      </c>
      <c r="BD13" s="53">
        <f t="shared" si="12"/>
        <v>285</v>
      </c>
      <c r="BE13" s="7">
        <f t="shared" si="13"/>
        <v>0.14768518518518625</v>
      </c>
      <c r="BF13" s="10"/>
      <c r="BG13" s="55" t="str">
        <f t="shared" si="14"/>
        <v xml:space="preserve"> </v>
      </c>
      <c r="BH13" s="55" t="str">
        <f t="shared" si="15"/>
        <v xml:space="preserve"> </v>
      </c>
      <c r="BJ13" s="57" t="str">
        <f t="shared" si="16"/>
        <v xml:space="preserve"> </v>
      </c>
      <c r="BK13" s="52" t="s">
        <v>5</v>
      </c>
      <c r="BL13" s="53">
        <f t="shared" si="17"/>
        <v>285</v>
      </c>
      <c r="BM13" s="7">
        <f t="shared" si="18"/>
        <v>0.14768518518518625</v>
      </c>
      <c r="BN13" s="10"/>
      <c r="BO13" s="9"/>
    </row>
    <row r="14" spans="1:85" s="13" customFormat="1" ht="15" customHeight="1">
      <c r="A14" s="10"/>
      <c r="B14" s="39">
        <v>25</v>
      </c>
      <c r="C14" s="58" t="s">
        <v>6</v>
      </c>
      <c r="D14" s="62" t="s">
        <v>31</v>
      </c>
      <c r="E14" s="10"/>
      <c r="F14" s="10"/>
      <c r="G14" s="42">
        <v>1</v>
      </c>
      <c r="H14" s="42">
        <v>1</v>
      </c>
      <c r="I14" s="42">
        <v>1</v>
      </c>
      <c r="J14" s="42">
        <v>1</v>
      </c>
      <c r="K14" s="42">
        <v>1</v>
      </c>
      <c r="L14" s="42">
        <v>1</v>
      </c>
      <c r="M14" s="42">
        <v>1</v>
      </c>
      <c r="N14" s="42">
        <v>1</v>
      </c>
      <c r="O14" s="42">
        <v>1</v>
      </c>
      <c r="P14" s="42">
        <v>1</v>
      </c>
      <c r="Q14" s="42">
        <v>1</v>
      </c>
      <c r="R14" s="42">
        <v>1</v>
      </c>
      <c r="S14" s="42">
        <v>1</v>
      </c>
      <c r="T14" s="42">
        <v>1</v>
      </c>
      <c r="U14" s="42">
        <v>0</v>
      </c>
      <c r="V14" s="42">
        <v>0</v>
      </c>
      <c r="W14" s="42">
        <v>1</v>
      </c>
      <c r="X14" s="42">
        <v>1</v>
      </c>
      <c r="Y14" s="42">
        <v>1</v>
      </c>
      <c r="Z14" s="42">
        <v>1</v>
      </c>
      <c r="AA14" s="42">
        <v>1</v>
      </c>
      <c r="AB14" s="42">
        <v>1</v>
      </c>
      <c r="AC14" s="42">
        <v>1</v>
      </c>
      <c r="AD14" s="42">
        <v>1</v>
      </c>
      <c r="AE14" s="43"/>
      <c r="AF14" s="44">
        <f t="shared" si="0"/>
        <v>315</v>
      </c>
      <c r="AG14" s="43"/>
      <c r="AH14" s="45">
        <v>0.74791666666666667</v>
      </c>
      <c r="AI14" s="45">
        <v>0.83287037037037026</v>
      </c>
      <c r="AJ14" s="46">
        <f t="shared" si="1"/>
        <v>8.4953703703703587E-2</v>
      </c>
      <c r="AK14" s="45">
        <v>0.81174768518518514</v>
      </c>
      <c r="AL14" s="45">
        <v>0.81680555555555545</v>
      </c>
      <c r="AM14" s="47">
        <f t="shared" si="2"/>
        <v>0.13047453703703638</v>
      </c>
      <c r="AN14" s="43"/>
      <c r="AO14" s="48">
        <f t="shared" si="3"/>
        <v>0</v>
      </c>
      <c r="AP14" s="43"/>
      <c r="AQ14" s="49">
        <f t="shared" si="4"/>
        <v>315</v>
      </c>
      <c r="AS14" s="50">
        <f t="shared" si="5"/>
        <v>314.86952546296294</v>
      </c>
      <c r="AU14" s="51">
        <f t="shared" si="6"/>
        <v>12</v>
      </c>
      <c r="AV14" s="60" t="s">
        <v>6</v>
      </c>
      <c r="AW14" s="53">
        <f t="shared" si="7"/>
        <v>315</v>
      </c>
      <c r="AX14" s="54">
        <f t="shared" si="8"/>
        <v>0.13047453703703638</v>
      </c>
      <c r="AY14" s="55" t="str">
        <f t="shared" si="9"/>
        <v xml:space="preserve"> </v>
      </c>
      <c r="AZ14" s="55" t="str">
        <f t="shared" si="10"/>
        <v xml:space="preserve"> </v>
      </c>
      <c r="BB14" s="56" t="str">
        <f t="shared" si="11"/>
        <v xml:space="preserve"> </v>
      </c>
      <c r="BC14" s="60" t="s">
        <v>6</v>
      </c>
      <c r="BD14" s="53">
        <f t="shared" si="12"/>
        <v>315</v>
      </c>
      <c r="BE14" s="7">
        <f t="shared" si="13"/>
        <v>0.13047453703703638</v>
      </c>
      <c r="BG14" s="55" t="str">
        <f t="shared" si="14"/>
        <v xml:space="preserve"> </v>
      </c>
      <c r="BH14" s="55" t="str">
        <f t="shared" si="15"/>
        <v xml:space="preserve"> </v>
      </c>
      <c r="BJ14" s="57" t="str">
        <f t="shared" si="16"/>
        <v xml:space="preserve"> </v>
      </c>
      <c r="BK14" s="60" t="s">
        <v>6</v>
      </c>
      <c r="BL14" s="53">
        <f t="shared" si="17"/>
        <v>315</v>
      </c>
      <c r="BM14" s="7">
        <f t="shared" si="18"/>
        <v>0.13047453703703638</v>
      </c>
      <c r="BN14" s="10"/>
      <c r="BO14" s="9"/>
    </row>
    <row r="15" spans="1:85" s="10" customFormat="1" ht="16.5">
      <c r="B15" s="39">
        <v>10</v>
      </c>
      <c r="C15" s="40" t="s">
        <v>7</v>
      </c>
      <c r="D15" s="41" t="s">
        <v>30</v>
      </c>
      <c r="G15" s="42">
        <v>1</v>
      </c>
      <c r="H15" s="42">
        <v>1</v>
      </c>
      <c r="I15" s="42">
        <v>0</v>
      </c>
      <c r="J15" s="42">
        <v>1</v>
      </c>
      <c r="K15" s="42">
        <v>1</v>
      </c>
      <c r="L15" s="42">
        <v>1</v>
      </c>
      <c r="M15" s="42">
        <v>1</v>
      </c>
      <c r="N15" s="42">
        <v>1</v>
      </c>
      <c r="O15" s="42">
        <v>1</v>
      </c>
      <c r="P15" s="42">
        <v>1</v>
      </c>
      <c r="Q15" s="42">
        <v>1</v>
      </c>
      <c r="R15" s="42">
        <v>1</v>
      </c>
      <c r="S15" s="42">
        <v>1</v>
      </c>
      <c r="T15" s="42">
        <v>0</v>
      </c>
      <c r="U15" s="42">
        <v>0</v>
      </c>
      <c r="V15" s="42">
        <v>0</v>
      </c>
      <c r="W15" s="42">
        <v>1</v>
      </c>
      <c r="X15" s="42">
        <v>1</v>
      </c>
      <c r="Y15" s="42">
        <v>1</v>
      </c>
      <c r="Z15" s="42">
        <v>1</v>
      </c>
      <c r="AA15" s="42">
        <v>1</v>
      </c>
      <c r="AB15" s="42">
        <v>1</v>
      </c>
      <c r="AC15" s="42">
        <v>1</v>
      </c>
      <c r="AD15" s="42">
        <v>1</v>
      </c>
      <c r="AF15" s="44">
        <f t="shared" si="0"/>
        <v>300</v>
      </c>
      <c r="AH15" s="45">
        <v>0.72986111111111107</v>
      </c>
      <c r="AI15" s="45">
        <v>0.81909722222222225</v>
      </c>
      <c r="AJ15" s="46">
        <f t="shared" si="1"/>
        <v>8.9236111111111183E-2</v>
      </c>
      <c r="AK15" s="45">
        <v>0.79276620370370365</v>
      </c>
      <c r="AL15" s="45">
        <v>0.79791666666666661</v>
      </c>
      <c r="AM15" s="47">
        <f t="shared" si="2"/>
        <v>0.13559027777777777</v>
      </c>
      <c r="AO15" s="48">
        <f t="shared" si="3"/>
        <v>0</v>
      </c>
      <c r="AQ15" s="49">
        <f t="shared" si="4"/>
        <v>300</v>
      </c>
      <c r="AS15" s="50">
        <f t="shared" si="5"/>
        <v>299.86440972222221</v>
      </c>
      <c r="AU15" s="51">
        <f t="shared" si="6"/>
        <v>16</v>
      </c>
      <c r="AV15" s="52" t="s">
        <v>7</v>
      </c>
      <c r="AW15" s="53">
        <f t="shared" si="7"/>
        <v>300</v>
      </c>
      <c r="AX15" s="54">
        <f t="shared" si="8"/>
        <v>0.13559027777777777</v>
      </c>
      <c r="AY15" s="55">
        <f t="shared" si="9"/>
        <v>16</v>
      </c>
      <c r="AZ15" s="55">
        <f t="shared" si="10"/>
        <v>984</v>
      </c>
      <c r="BB15" s="56">
        <f t="shared" si="11"/>
        <v>6</v>
      </c>
      <c r="BC15" s="52" t="s">
        <v>7</v>
      </c>
      <c r="BD15" s="53">
        <f t="shared" si="12"/>
        <v>300</v>
      </c>
      <c r="BE15" s="7">
        <f t="shared" si="13"/>
        <v>0.13559027777777777</v>
      </c>
      <c r="BG15" s="55" t="str">
        <f t="shared" si="14"/>
        <v xml:space="preserve"> </v>
      </c>
      <c r="BH15" s="55" t="str">
        <f t="shared" si="15"/>
        <v xml:space="preserve"> </v>
      </c>
      <c r="BJ15" s="57" t="str">
        <f t="shared" si="16"/>
        <v xml:space="preserve"> </v>
      </c>
      <c r="BK15" s="52" t="s">
        <v>7</v>
      </c>
      <c r="BL15" s="53">
        <f t="shared" si="17"/>
        <v>300</v>
      </c>
      <c r="BM15" s="7">
        <f t="shared" si="18"/>
        <v>0.13559027777777777</v>
      </c>
      <c r="BO15" s="9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</row>
    <row r="16" spans="1:85" s="10" customFormat="1" ht="15.75">
      <c r="B16" s="39">
        <v>9</v>
      </c>
      <c r="C16" s="58" t="s">
        <v>9</v>
      </c>
      <c r="D16" s="62" t="s">
        <v>31</v>
      </c>
      <c r="G16" s="42">
        <v>1</v>
      </c>
      <c r="H16" s="42">
        <v>1</v>
      </c>
      <c r="I16" s="42">
        <v>1</v>
      </c>
      <c r="J16" s="42">
        <v>1</v>
      </c>
      <c r="K16" s="42">
        <v>1</v>
      </c>
      <c r="L16" s="42">
        <v>1</v>
      </c>
      <c r="M16" s="42">
        <v>1</v>
      </c>
      <c r="N16" s="42">
        <v>1</v>
      </c>
      <c r="O16" s="42">
        <v>1</v>
      </c>
      <c r="P16" s="42">
        <v>1</v>
      </c>
      <c r="Q16" s="42">
        <v>1</v>
      </c>
      <c r="R16" s="42">
        <v>1</v>
      </c>
      <c r="S16" s="42">
        <v>1</v>
      </c>
      <c r="T16" s="42">
        <v>1</v>
      </c>
      <c r="U16" s="42">
        <v>1</v>
      </c>
      <c r="V16" s="42">
        <v>1</v>
      </c>
      <c r="W16" s="42">
        <v>1</v>
      </c>
      <c r="X16" s="42">
        <v>1</v>
      </c>
      <c r="Y16" s="42">
        <v>1</v>
      </c>
      <c r="Z16" s="42">
        <v>1</v>
      </c>
      <c r="AA16" s="42">
        <v>1</v>
      </c>
      <c r="AB16" s="42">
        <v>1</v>
      </c>
      <c r="AC16" s="42">
        <v>1</v>
      </c>
      <c r="AD16" s="42">
        <v>1</v>
      </c>
      <c r="AF16" s="44">
        <f t="shared" si="0"/>
        <v>325</v>
      </c>
      <c r="AH16" s="45">
        <v>0.72986111111111107</v>
      </c>
      <c r="AI16" s="45">
        <v>0.82158564814814816</v>
      </c>
      <c r="AJ16" s="46">
        <f t="shared" si="1"/>
        <v>9.172453703703709E-2</v>
      </c>
      <c r="AK16" s="45">
        <v>0.79317129629629635</v>
      </c>
      <c r="AL16" s="45">
        <v>0.79766203703703698</v>
      </c>
      <c r="AM16" s="47">
        <f t="shared" si="2"/>
        <v>0.13214120370370275</v>
      </c>
      <c r="AO16" s="48">
        <f t="shared" si="3"/>
        <v>0</v>
      </c>
      <c r="AQ16" s="49">
        <f t="shared" si="4"/>
        <v>325</v>
      </c>
      <c r="AS16" s="50">
        <f t="shared" si="5"/>
        <v>324.86785879629628</v>
      </c>
      <c r="AU16" s="51">
        <f t="shared" si="6"/>
        <v>7</v>
      </c>
      <c r="AV16" s="60" t="s">
        <v>9</v>
      </c>
      <c r="AW16" s="53">
        <f t="shared" si="7"/>
        <v>325</v>
      </c>
      <c r="AX16" s="54">
        <f t="shared" si="8"/>
        <v>0.13214120370370275</v>
      </c>
      <c r="AY16" s="55" t="str">
        <f t="shared" si="9"/>
        <v xml:space="preserve"> </v>
      </c>
      <c r="AZ16" s="55" t="str">
        <f t="shared" si="10"/>
        <v xml:space="preserve"> </v>
      </c>
      <c r="BB16" s="56" t="str">
        <f t="shared" si="11"/>
        <v xml:space="preserve"> </v>
      </c>
      <c r="BC16" s="60" t="s">
        <v>9</v>
      </c>
      <c r="BD16" s="53">
        <f t="shared" si="12"/>
        <v>325</v>
      </c>
      <c r="BE16" s="7">
        <f t="shared" si="13"/>
        <v>0.13214120370370275</v>
      </c>
      <c r="BG16" s="55" t="str">
        <f t="shared" si="14"/>
        <v xml:space="preserve"> </v>
      </c>
      <c r="BH16" s="55" t="str">
        <f t="shared" si="15"/>
        <v xml:space="preserve"> </v>
      </c>
      <c r="BJ16" s="57" t="str">
        <f t="shared" si="16"/>
        <v xml:space="preserve"> </v>
      </c>
      <c r="BK16" s="60" t="s">
        <v>9</v>
      </c>
      <c r="BL16" s="53">
        <f t="shared" si="17"/>
        <v>325</v>
      </c>
      <c r="BM16" s="7">
        <f t="shared" si="18"/>
        <v>0.13214120370370275</v>
      </c>
      <c r="BO16" s="9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</row>
    <row r="17" spans="2:85" s="10" customFormat="1" ht="15.75">
      <c r="B17" s="39">
        <v>1</v>
      </c>
      <c r="C17" s="58" t="s">
        <v>10</v>
      </c>
      <c r="D17" s="62" t="s">
        <v>31</v>
      </c>
      <c r="G17" s="42">
        <v>1</v>
      </c>
      <c r="H17" s="42">
        <v>1</v>
      </c>
      <c r="I17" s="42">
        <v>1</v>
      </c>
      <c r="J17" s="42">
        <v>0</v>
      </c>
      <c r="K17" s="42">
        <v>1</v>
      </c>
      <c r="L17" s="42">
        <v>1</v>
      </c>
      <c r="M17" s="42">
        <v>1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1</v>
      </c>
      <c r="U17" s="42">
        <v>1</v>
      </c>
      <c r="V17" s="42">
        <v>0</v>
      </c>
      <c r="W17" s="42">
        <v>0</v>
      </c>
      <c r="X17" s="42">
        <v>1</v>
      </c>
      <c r="Y17" s="42">
        <v>1</v>
      </c>
      <c r="Z17" s="42">
        <v>1</v>
      </c>
      <c r="AA17" s="42">
        <v>0</v>
      </c>
      <c r="AB17" s="42">
        <v>1</v>
      </c>
      <c r="AC17" s="42">
        <v>1</v>
      </c>
      <c r="AD17" s="42">
        <v>1</v>
      </c>
      <c r="AF17" s="44">
        <f t="shared" si="0"/>
        <v>120</v>
      </c>
      <c r="AH17" s="45">
        <v>0.72986111111111107</v>
      </c>
      <c r="AI17" s="45">
        <v>0.82152777777777775</v>
      </c>
      <c r="AJ17" s="46">
        <f t="shared" si="1"/>
        <v>9.1666666666666674E-2</v>
      </c>
      <c r="AK17" s="45">
        <v>0.79728009259259258</v>
      </c>
      <c r="AL17" s="45">
        <v>0.80229166666666663</v>
      </c>
      <c r="AM17" s="47">
        <f t="shared" si="2"/>
        <v>0.13677083333333306</v>
      </c>
      <c r="AO17" s="48">
        <f t="shared" si="3"/>
        <v>0</v>
      </c>
      <c r="AQ17" s="49">
        <f t="shared" si="4"/>
        <v>120</v>
      </c>
      <c r="AS17" s="50">
        <f t="shared" si="5"/>
        <v>119.86322916666667</v>
      </c>
      <c r="AU17" s="51">
        <f t="shared" si="6"/>
        <v>26</v>
      </c>
      <c r="AV17" s="60" t="s">
        <v>10</v>
      </c>
      <c r="AW17" s="53">
        <f t="shared" si="7"/>
        <v>120</v>
      </c>
      <c r="AX17" s="54">
        <f t="shared" si="8"/>
        <v>0.13677083333333306</v>
      </c>
      <c r="AY17" s="55" t="str">
        <f t="shared" si="9"/>
        <v xml:space="preserve"> </v>
      </c>
      <c r="AZ17" s="55" t="str">
        <f t="shared" si="10"/>
        <v xml:space="preserve"> </v>
      </c>
      <c r="BB17" s="56" t="str">
        <f t="shared" si="11"/>
        <v xml:space="preserve"> </v>
      </c>
      <c r="BC17" s="60" t="s">
        <v>10</v>
      </c>
      <c r="BD17" s="53">
        <f t="shared" si="12"/>
        <v>120</v>
      </c>
      <c r="BE17" s="7">
        <f t="shared" si="13"/>
        <v>0.13677083333333306</v>
      </c>
      <c r="BG17" s="55" t="str">
        <f t="shared" si="14"/>
        <v xml:space="preserve"> </v>
      </c>
      <c r="BH17" s="55" t="str">
        <f t="shared" si="15"/>
        <v xml:space="preserve"> </v>
      </c>
      <c r="BJ17" s="57" t="str">
        <f t="shared" si="16"/>
        <v xml:space="preserve"> </v>
      </c>
      <c r="BK17" s="60" t="s">
        <v>10</v>
      </c>
      <c r="BL17" s="53">
        <f t="shared" si="17"/>
        <v>120</v>
      </c>
      <c r="BM17" s="7">
        <f t="shared" si="18"/>
        <v>0.13677083333333306</v>
      </c>
      <c r="BO17" s="9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</row>
    <row r="18" spans="2:85" s="10" customFormat="1" ht="33">
      <c r="B18" s="39">
        <v>22</v>
      </c>
      <c r="C18" s="63" t="s">
        <v>11</v>
      </c>
      <c r="D18" s="64" t="s">
        <v>51</v>
      </c>
      <c r="G18" s="42">
        <v>1</v>
      </c>
      <c r="H18" s="42">
        <v>1</v>
      </c>
      <c r="I18" s="42">
        <v>1</v>
      </c>
      <c r="J18" s="42">
        <v>1</v>
      </c>
      <c r="K18" s="42">
        <v>1</v>
      </c>
      <c r="L18" s="42">
        <v>1</v>
      </c>
      <c r="M18" s="42">
        <v>1</v>
      </c>
      <c r="N18" s="42">
        <v>1</v>
      </c>
      <c r="O18" s="42">
        <v>1</v>
      </c>
      <c r="P18" s="42">
        <v>1</v>
      </c>
      <c r="Q18" s="42">
        <v>1</v>
      </c>
      <c r="R18" s="42">
        <v>1</v>
      </c>
      <c r="S18" s="42">
        <v>1</v>
      </c>
      <c r="T18" s="42">
        <v>1</v>
      </c>
      <c r="U18" s="42">
        <v>0</v>
      </c>
      <c r="V18" s="42">
        <v>0</v>
      </c>
      <c r="W18" s="42">
        <v>1</v>
      </c>
      <c r="X18" s="42">
        <v>1</v>
      </c>
      <c r="Y18" s="42">
        <v>1</v>
      </c>
      <c r="Z18" s="42">
        <v>1</v>
      </c>
      <c r="AA18" s="42">
        <v>1</v>
      </c>
      <c r="AB18" s="42">
        <v>1</v>
      </c>
      <c r="AC18" s="42">
        <v>1</v>
      </c>
      <c r="AD18" s="42">
        <v>1</v>
      </c>
      <c r="AF18" s="44">
        <f t="shared" si="0"/>
        <v>315</v>
      </c>
      <c r="AH18" s="45">
        <v>0.74791666666666667</v>
      </c>
      <c r="AI18" s="45">
        <v>0.83813657407407405</v>
      </c>
      <c r="AJ18" s="46">
        <f t="shared" si="1"/>
        <v>9.0219907407407374E-2</v>
      </c>
      <c r="AK18" s="45">
        <v>0.80572916666666661</v>
      </c>
      <c r="AL18" s="45">
        <v>0.81118055555555557</v>
      </c>
      <c r="AM18" s="47">
        <f t="shared" si="2"/>
        <v>0.13928240740740805</v>
      </c>
      <c r="AO18" s="48">
        <f t="shared" si="3"/>
        <v>0</v>
      </c>
      <c r="AQ18" s="49">
        <f t="shared" si="4"/>
        <v>315</v>
      </c>
      <c r="AS18" s="50">
        <f t="shared" si="5"/>
        <v>314.86071759259261</v>
      </c>
      <c r="AU18" s="51">
        <f t="shared" si="6"/>
        <v>14</v>
      </c>
      <c r="AV18" s="65" t="s">
        <v>11</v>
      </c>
      <c r="AW18" s="53">
        <f t="shared" si="7"/>
        <v>315</v>
      </c>
      <c r="AX18" s="54">
        <f t="shared" si="8"/>
        <v>0.13928240740740805</v>
      </c>
      <c r="AY18" s="55" t="str">
        <f t="shared" si="9"/>
        <v xml:space="preserve"> </v>
      </c>
      <c r="AZ18" s="55" t="str">
        <f t="shared" si="10"/>
        <v xml:space="preserve"> </v>
      </c>
      <c r="BB18" s="56" t="str">
        <f t="shared" si="11"/>
        <v xml:space="preserve"> </v>
      </c>
      <c r="BC18" s="65" t="s">
        <v>11</v>
      </c>
      <c r="BD18" s="53">
        <f t="shared" si="12"/>
        <v>315</v>
      </c>
      <c r="BE18" s="7">
        <f t="shared" si="13"/>
        <v>0.13928240740740805</v>
      </c>
      <c r="BG18" s="55">
        <f t="shared" si="14"/>
        <v>14</v>
      </c>
      <c r="BH18" s="55">
        <f t="shared" si="15"/>
        <v>986</v>
      </c>
      <c r="BJ18" s="57">
        <f t="shared" si="16"/>
        <v>1</v>
      </c>
      <c r="BK18" s="65" t="s">
        <v>11</v>
      </c>
      <c r="BL18" s="53">
        <f t="shared" si="17"/>
        <v>315</v>
      </c>
      <c r="BM18" s="7">
        <f t="shared" si="18"/>
        <v>0.13928240740740805</v>
      </c>
      <c r="BO18" s="9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</row>
    <row r="19" spans="2:85" s="10" customFormat="1" ht="15.75">
      <c r="B19" s="39">
        <v>15</v>
      </c>
      <c r="C19" s="40" t="s">
        <v>22</v>
      </c>
      <c r="D19" s="41" t="s">
        <v>30</v>
      </c>
      <c r="G19" s="42">
        <v>1</v>
      </c>
      <c r="H19" s="42">
        <v>1</v>
      </c>
      <c r="I19" s="42">
        <v>1</v>
      </c>
      <c r="J19" s="42">
        <v>1</v>
      </c>
      <c r="K19" s="42">
        <v>1</v>
      </c>
      <c r="L19" s="42">
        <v>1</v>
      </c>
      <c r="M19" s="42">
        <v>1</v>
      </c>
      <c r="N19" s="42">
        <v>1</v>
      </c>
      <c r="O19" s="42">
        <v>1</v>
      </c>
      <c r="P19" s="42">
        <v>1</v>
      </c>
      <c r="Q19" s="42">
        <v>1</v>
      </c>
      <c r="R19" s="42">
        <v>1</v>
      </c>
      <c r="S19" s="42">
        <v>1</v>
      </c>
      <c r="T19" s="42">
        <v>1</v>
      </c>
      <c r="U19" s="42">
        <v>1</v>
      </c>
      <c r="V19" s="42">
        <v>1</v>
      </c>
      <c r="W19" s="42">
        <v>1</v>
      </c>
      <c r="X19" s="42">
        <v>1</v>
      </c>
      <c r="Y19" s="42">
        <v>1</v>
      </c>
      <c r="Z19" s="42">
        <v>1</v>
      </c>
      <c r="AA19" s="42">
        <v>1</v>
      </c>
      <c r="AB19" s="42">
        <v>1</v>
      </c>
      <c r="AC19" s="42">
        <v>1</v>
      </c>
      <c r="AD19" s="42">
        <v>1</v>
      </c>
      <c r="AF19" s="44">
        <f t="shared" si="0"/>
        <v>325</v>
      </c>
      <c r="AH19" s="45">
        <v>0.72986111111111107</v>
      </c>
      <c r="AI19" s="45">
        <v>0.80208333333333337</v>
      </c>
      <c r="AJ19" s="46">
        <f t="shared" si="1"/>
        <v>7.2222222222222299E-2</v>
      </c>
      <c r="AK19" s="45">
        <v>0.78472222222222221</v>
      </c>
      <c r="AL19" s="45">
        <v>0.78927083333333325</v>
      </c>
      <c r="AM19" s="47">
        <f t="shared" si="2"/>
        <v>0.1131597222222217</v>
      </c>
      <c r="AO19" s="48">
        <f t="shared" si="3"/>
        <v>0</v>
      </c>
      <c r="AQ19" s="49">
        <f t="shared" si="4"/>
        <v>325</v>
      </c>
      <c r="AS19" s="50">
        <f t="shared" si="5"/>
        <v>324.88684027777776</v>
      </c>
      <c r="AU19" s="51">
        <f t="shared" si="6"/>
        <v>4</v>
      </c>
      <c r="AV19" s="52" t="s">
        <v>22</v>
      </c>
      <c r="AW19" s="53">
        <f t="shared" si="7"/>
        <v>325</v>
      </c>
      <c r="AX19" s="54">
        <f t="shared" si="8"/>
        <v>0.1131597222222217</v>
      </c>
      <c r="AY19" s="55">
        <f t="shared" si="9"/>
        <v>4</v>
      </c>
      <c r="AZ19" s="55">
        <f t="shared" si="10"/>
        <v>996</v>
      </c>
      <c r="BB19" s="56">
        <f t="shared" si="11"/>
        <v>2</v>
      </c>
      <c r="BC19" s="52" t="s">
        <v>22</v>
      </c>
      <c r="BD19" s="53">
        <f t="shared" si="12"/>
        <v>325</v>
      </c>
      <c r="BE19" s="7">
        <f t="shared" si="13"/>
        <v>0.1131597222222217</v>
      </c>
      <c r="BG19" s="55" t="str">
        <f t="shared" si="14"/>
        <v xml:space="preserve"> </v>
      </c>
      <c r="BH19" s="55" t="str">
        <f t="shared" si="15"/>
        <v xml:space="preserve"> </v>
      </c>
      <c r="BJ19" s="57" t="str">
        <f t="shared" si="16"/>
        <v xml:space="preserve"> </v>
      </c>
      <c r="BK19" s="52" t="s">
        <v>22</v>
      </c>
      <c r="BL19" s="53">
        <f t="shared" si="17"/>
        <v>325</v>
      </c>
      <c r="BM19" s="7">
        <f t="shared" si="18"/>
        <v>0.1131597222222217</v>
      </c>
      <c r="BO19" s="9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</row>
    <row r="20" spans="2:85" s="10" customFormat="1" ht="15.75">
      <c r="B20" s="39">
        <v>31</v>
      </c>
      <c r="C20" s="40" t="s">
        <v>12</v>
      </c>
      <c r="D20" s="41" t="s">
        <v>30</v>
      </c>
      <c r="G20" s="42">
        <v>1</v>
      </c>
      <c r="H20" s="42">
        <v>1</v>
      </c>
      <c r="I20" s="42">
        <v>1</v>
      </c>
      <c r="J20" s="42">
        <v>1</v>
      </c>
      <c r="K20" s="42">
        <v>1</v>
      </c>
      <c r="L20" s="42">
        <v>1</v>
      </c>
      <c r="M20" s="42">
        <v>1</v>
      </c>
      <c r="N20" s="42">
        <v>1</v>
      </c>
      <c r="O20" s="42">
        <v>1</v>
      </c>
      <c r="P20" s="42">
        <v>1</v>
      </c>
      <c r="Q20" s="42">
        <v>1</v>
      </c>
      <c r="R20" s="42">
        <v>1</v>
      </c>
      <c r="S20" s="42">
        <v>1</v>
      </c>
      <c r="T20" s="42">
        <v>0</v>
      </c>
      <c r="U20" s="42">
        <v>0</v>
      </c>
      <c r="V20" s="42">
        <v>0</v>
      </c>
      <c r="W20" s="42">
        <v>1</v>
      </c>
      <c r="X20" s="42">
        <v>1</v>
      </c>
      <c r="Y20" s="42">
        <v>1</v>
      </c>
      <c r="Z20" s="42">
        <v>1</v>
      </c>
      <c r="AA20" s="42">
        <v>1</v>
      </c>
      <c r="AB20" s="42">
        <v>1</v>
      </c>
      <c r="AC20" s="42">
        <v>1</v>
      </c>
      <c r="AD20" s="42">
        <v>0</v>
      </c>
      <c r="AF20" s="44">
        <f t="shared" si="0"/>
        <v>290</v>
      </c>
      <c r="AH20" s="45">
        <v>0.74791666666666667</v>
      </c>
      <c r="AI20" s="45">
        <v>0.83894675925925932</v>
      </c>
      <c r="AJ20" s="46">
        <f t="shared" si="1"/>
        <v>9.1030092592592649E-2</v>
      </c>
      <c r="AK20" s="45">
        <v>0.81012731481481481</v>
      </c>
      <c r="AL20" s="45">
        <v>0.81560185185185186</v>
      </c>
      <c r="AM20" s="47">
        <f t="shared" si="2"/>
        <v>0.14030092592592602</v>
      </c>
      <c r="AO20" s="48">
        <f t="shared" si="3"/>
        <v>0</v>
      </c>
      <c r="AQ20" s="49">
        <f t="shared" si="4"/>
        <v>290</v>
      </c>
      <c r="AS20" s="50">
        <f t="shared" si="5"/>
        <v>289.85969907407406</v>
      </c>
      <c r="AU20" s="51">
        <f t="shared" si="6"/>
        <v>18</v>
      </c>
      <c r="AV20" s="52" t="s">
        <v>12</v>
      </c>
      <c r="AW20" s="53">
        <f t="shared" si="7"/>
        <v>290</v>
      </c>
      <c r="AX20" s="54">
        <f t="shared" si="8"/>
        <v>0.14030092592592602</v>
      </c>
      <c r="AY20" s="55">
        <f t="shared" si="9"/>
        <v>18</v>
      </c>
      <c r="AZ20" s="55">
        <f t="shared" si="10"/>
        <v>982</v>
      </c>
      <c r="BB20" s="56">
        <f t="shared" si="11"/>
        <v>8</v>
      </c>
      <c r="BC20" s="52" t="s">
        <v>12</v>
      </c>
      <c r="BD20" s="53">
        <f t="shared" si="12"/>
        <v>290</v>
      </c>
      <c r="BE20" s="7">
        <f t="shared" si="13"/>
        <v>0.14030092592592602</v>
      </c>
      <c r="BG20" s="55" t="str">
        <f t="shared" si="14"/>
        <v xml:space="preserve"> </v>
      </c>
      <c r="BH20" s="55" t="str">
        <f t="shared" si="15"/>
        <v xml:space="preserve"> </v>
      </c>
      <c r="BJ20" s="57" t="str">
        <f t="shared" si="16"/>
        <v xml:space="preserve"> </v>
      </c>
      <c r="BK20" s="52" t="s">
        <v>12</v>
      </c>
      <c r="BL20" s="53">
        <f t="shared" si="17"/>
        <v>290</v>
      </c>
      <c r="BM20" s="7">
        <f t="shared" si="18"/>
        <v>0.14030092592592602</v>
      </c>
      <c r="BO20" s="9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</row>
    <row r="21" spans="2:85" s="10" customFormat="1" ht="15.75">
      <c r="B21" s="39">
        <v>8</v>
      </c>
      <c r="C21" s="40" t="s">
        <v>13</v>
      </c>
      <c r="D21" s="41" t="s">
        <v>30</v>
      </c>
      <c r="G21" s="42">
        <v>1</v>
      </c>
      <c r="H21" s="42">
        <v>1</v>
      </c>
      <c r="I21" s="42">
        <v>1</v>
      </c>
      <c r="J21" s="42">
        <v>1</v>
      </c>
      <c r="K21" s="42">
        <v>1</v>
      </c>
      <c r="L21" s="42">
        <v>1</v>
      </c>
      <c r="M21" s="42">
        <v>1</v>
      </c>
      <c r="N21" s="42">
        <v>1</v>
      </c>
      <c r="O21" s="42">
        <v>1</v>
      </c>
      <c r="P21" s="42">
        <v>1</v>
      </c>
      <c r="Q21" s="42">
        <v>1</v>
      </c>
      <c r="R21" s="42">
        <v>1</v>
      </c>
      <c r="S21" s="42">
        <v>1</v>
      </c>
      <c r="T21" s="42">
        <v>1</v>
      </c>
      <c r="U21" s="42">
        <v>1</v>
      </c>
      <c r="V21" s="42">
        <v>1</v>
      </c>
      <c r="W21" s="42">
        <v>1</v>
      </c>
      <c r="X21" s="42">
        <v>1</v>
      </c>
      <c r="Y21" s="42">
        <v>1</v>
      </c>
      <c r="Z21" s="42">
        <v>1</v>
      </c>
      <c r="AA21" s="42">
        <v>1</v>
      </c>
      <c r="AB21" s="42">
        <v>1</v>
      </c>
      <c r="AC21" s="42">
        <v>1</v>
      </c>
      <c r="AD21" s="42">
        <v>1</v>
      </c>
      <c r="AF21" s="44">
        <f t="shared" si="0"/>
        <v>325</v>
      </c>
      <c r="AH21" s="45">
        <v>0.72986111111111107</v>
      </c>
      <c r="AI21" s="45">
        <v>0.84189814814814812</v>
      </c>
      <c r="AJ21" s="46">
        <f t="shared" si="1"/>
        <v>0.11203703703703705</v>
      </c>
      <c r="AK21" s="45">
        <v>0.81435185185185188</v>
      </c>
      <c r="AL21" s="45">
        <v>0.82002314814814825</v>
      </c>
      <c r="AM21" s="47">
        <f t="shared" si="2"/>
        <v>0.16307870370370436</v>
      </c>
      <c r="AO21" s="48">
        <f t="shared" si="3"/>
        <v>-220</v>
      </c>
      <c r="AQ21" s="49">
        <f t="shared" si="4"/>
        <v>105</v>
      </c>
      <c r="AS21" s="50">
        <f t="shared" si="5"/>
        <v>104.8369212962963</v>
      </c>
      <c r="AU21" s="51">
        <f t="shared" si="6"/>
        <v>27</v>
      </c>
      <c r="AV21" s="52" t="s">
        <v>13</v>
      </c>
      <c r="AW21" s="53">
        <f t="shared" si="7"/>
        <v>105</v>
      </c>
      <c r="AX21" s="54">
        <f t="shared" si="8"/>
        <v>0.16307870370370436</v>
      </c>
      <c r="AY21" s="55">
        <f t="shared" si="9"/>
        <v>27</v>
      </c>
      <c r="AZ21" s="55">
        <f t="shared" si="10"/>
        <v>973</v>
      </c>
      <c r="BB21" s="56">
        <f t="shared" si="11"/>
        <v>13</v>
      </c>
      <c r="BC21" s="52" t="s">
        <v>13</v>
      </c>
      <c r="BD21" s="53">
        <f t="shared" si="12"/>
        <v>105</v>
      </c>
      <c r="BE21" s="7">
        <f t="shared" si="13"/>
        <v>0.16307870370370436</v>
      </c>
      <c r="BG21" s="55" t="str">
        <f t="shared" si="14"/>
        <v xml:space="preserve"> </v>
      </c>
      <c r="BH21" s="55" t="str">
        <f t="shared" si="15"/>
        <v xml:space="preserve"> </v>
      </c>
      <c r="BJ21" s="57" t="str">
        <f t="shared" si="16"/>
        <v xml:space="preserve"> </v>
      </c>
      <c r="BK21" s="52" t="s">
        <v>13</v>
      </c>
      <c r="BL21" s="53">
        <f t="shared" si="17"/>
        <v>105</v>
      </c>
      <c r="BM21" s="7">
        <f t="shared" si="18"/>
        <v>0.16307870370370436</v>
      </c>
      <c r="BO21" s="9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</row>
    <row r="22" spans="2:85" s="10" customFormat="1" ht="15.75">
      <c r="B22" s="39">
        <v>23</v>
      </c>
      <c r="C22" s="58" t="s">
        <v>14</v>
      </c>
      <c r="D22" s="62" t="s">
        <v>31</v>
      </c>
      <c r="G22" s="42">
        <v>1</v>
      </c>
      <c r="H22" s="42">
        <v>1</v>
      </c>
      <c r="I22" s="42">
        <v>0</v>
      </c>
      <c r="J22" s="42">
        <v>1</v>
      </c>
      <c r="K22" s="42">
        <v>1</v>
      </c>
      <c r="L22" s="42">
        <v>1</v>
      </c>
      <c r="M22" s="42">
        <v>1</v>
      </c>
      <c r="N22" s="42">
        <v>1</v>
      </c>
      <c r="O22" s="42">
        <v>1</v>
      </c>
      <c r="P22" s="42">
        <v>1</v>
      </c>
      <c r="Q22" s="42">
        <v>1</v>
      </c>
      <c r="R22" s="42">
        <v>1</v>
      </c>
      <c r="S22" s="42">
        <v>1</v>
      </c>
      <c r="T22" s="42">
        <v>1</v>
      </c>
      <c r="U22" s="42">
        <v>1</v>
      </c>
      <c r="V22" s="42">
        <v>1</v>
      </c>
      <c r="W22" s="42">
        <v>1</v>
      </c>
      <c r="X22" s="42">
        <v>0</v>
      </c>
      <c r="Y22" s="42">
        <v>0</v>
      </c>
      <c r="Z22" s="42">
        <v>1</v>
      </c>
      <c r="AA22" s="42">
        <v>1</v>
      </c>
      <c r="AB22" s="42">
        <v>1</v>
      </c>
      <c r="AC22" s="42">
        <v>1</v>
      </c>
      <c r="AD22" s="42">
        <v>1</v>
      </c>
      <c r="AF22" s="44">
        <f t="shared" si="0"/>
        <v>305</v>
      </c>
      <c r="AH22" s="45">
        <v>0.74791666666666667</v>
      </c>
      <c r="AI22" s="45">
        <v>0.83923611111111107</v>
      </c>
      <c r="AJ22" s="46">
        <f t="shared" si="1"/>
        <v>9.1319444444444398E-2</v>
      </c>
      <c r="AK22" s="45">
        <v>0.81938657407407411</v>
      </c>
      <c r="AL22" s="45">
        <v>0.82546296296296295</v>
      </c>
      <c r="AM22" s="47">
        <f t="shared" si="2"/>
        <v>0.14600694444444395</v>
      </c>
      <c r="AO22" s="48">
        <f t="shared" si="3"/>
        <v>0</v>
      </c>
      <c r="AQ22" s="49">
        <f t="shared" si="4"/>
        <v>305</v>
      </c>
      <c r="AS22" s="50">
        <f t="shared" si="5"/>
        <v>304.85399305555558</v>
      </c>
      <c r="AU22" s="51">
        <f t="shared" si="6"/>
        <v>15</v>
      </c>
      <c r="AV22" s="60" t="s">
        <v>14</v>
      </c>
      <c r="AW22" s="53">
        <f t="shared" si="7"/>
        <v>305</v>
      </c>
      <c r="AX22" s="54">
        <f t="shared" si="8"/>
        <v>0.14600694444444395</v>
      </c>
      <c r="AY22" s="55" t="str">
        <f t="shared" si="9"/>
        <v xml:space="preserve"> </v>
      </c>
      <c r="AZ22" s="55" t="str">
        <f t="shared" si="10"/>
        <v xml:space="preserve"> </v>
      </c>
      <c r="BB22" s="56" t="str">
        <f t="shared" si="11"/>
        <v xml:space="preserve"> </v>
      </c>
      <c r="BC22" s="60" t="s">
        <v>14</v>
      </c>
      <c r="BD22" s="53">
        <f t="shared" si="12"/>
        <v>305</v>
      </c>
      <c r="BE22" s="7">
        <f t="shared" si="13"/>
        <v>0.14600694444444395</v>
      </c>
      <c r="BG22" s="55" t="str">
        <f t="shared" si="14"/>
        <v xml:space="preserve"> </v>
      </c>
      <c r="BH22" s="55" t="str">
        <f t="shared" si="15"/>
        <v xml:space="preserve"> </v>
      </c>
      <c r="BJ22" s="57" t="str">
        <f t="shared" si="16"/>
        <v xml:space="preserve"> </v>
      </c>
      <c r="BK22" s="60" t="s">
        <v>14</v>
      </c>
      <c r="BL22" s="53">
        <f t="shared" si="17"/>
        <v>305</v>
      </c>
      <c r="BM22" s="7">
        <f t="shared" si="18"/>
        <v>0.14600694444444395</v>
      </c>
      <c r="BO22" s="9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</row>
    <row r="23" spans="2:85" s="10" customFormat="1" ht="15.75">
      <c r="B23" s="39">
        <v>16</v>
      </c>
      <c r="C23" s="63" t="s">
        <v>15</v>
      </c>
      <c r="D23" s="66" t="s">
        <v>51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1</v>
      </c>
      <c r="N23" s="42">
        <v>0</v>
      </c>
      <c r="O23" s="42">
        <v>1</v>
      </c>
      <c r="P23" s="42">
        <v>1</v>
      </c>
      <c r="Q23" s="42">
        <v>1</v>
      </c>
      <c r="R23" s="42">
        <v>1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1</v>
      </c>
      <c r="AC23" s="42">
        <v>0</v>
      </c>
      <c r="AD23" s="42">
        <v>1</v>
      </c>
      <c r="AF23" s="44">
        <f t="shared" si="0"/>
        <v>145</v>
      </c>
      <c r="AH23" s="45">
        <v>0.72986111111111107</v>
      </c>
      <c r="AI23" s="45">
        <v>0.81585648148148149</v>
      </c>
      <c r="AJ23" s="46">
        <f t="shared" si="1"/>
        <v>8.5995370370370416E-2</v>
      </c>
      <c r="AK23" s="45">
        <v>0.78511574074074064</v>
      </c>
      <c r="AL23" s="45">
        <v>0.79767361111111112</v>
      </c>
      <c r="AM23" s="47">
        <f t="shared" si="2"/>
        <v>0.19901620370370476</v>
      </c>
      <c r="AO23" s="48">
        <f t="shared" si="3"/>
        <v>0</v>
      </c>
      <c r="AQ23" s="49">
        <f t="shared" si="4"/>
        <v>145</v>
      </c>
      <c r="AS23" s="50">
        <f t="shared" si="5"/>
        <v>144.80098379629629</v>
      </c>
      <c r="AU23" s="51">
        <f t="shared" si="6"/>
        <v>24</v>
      </c>
      <c r="AV23" s="65" t="s">
        <v>15</v>
      </c>
      <c r="AW23" s="53">
        <f t="shared" si="7"/>
        <v>145</v>
      </c>
      <c r="AX23" s="54">
        <f t="shared" si="8"/>
        <v>0.19901620370370476</v>
      </c>
      <c r="AY23" s="55" t="str">
        <f t="shared" si="9"/>
        <v xml:space="preserve"> </v>
      </c>
      <c r="AZ23" s="55" t="str">
        <f t="shared" si="10"/>
        <v xml:space="preserve"> </v>
      </c>
      <c r="BB23" s="56" t="str">
        <f t="shared" si="11"/>
        <v xml:space="preserve"> </v>
      </c>
      <c r="BC23" s="65" t="s">
        <v>15</v>
      </c>
      <c r="BD23" s="53">
        <f t="shared" si="12"/>
        <v>145</v>
      </c>
      <c r="BE23" s="7">
        <f t="shared" si="13"/>
        <v>0.19901620370370476</v>
      </c>
      <c r="BG23" s="55">
        <f t="shared" si="14"/>
        <v>24</v>
      </c>
      <c r="BH23" s="55">
        <f t="shared" si="15"/>
        <v>976</v>
      </c>
      <c r="BJ23" s="57">
        <f t="shared" si="16"/>
        <v>2</v>
      </c>
      <c r="BK23" s="65" t="s">
        <v>15</v>
      </c>
      <c r="BL23" s="53">
        <f t="shared" si="17"/>
        <v>145</v>
      </c>
      <c r="BM23" s="7">
        <f t="shared" si="18"/>
        <v>0.19901620370370476</v>
      </c>
      <c r="BO23" s="9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</row>
    <row r="24" spans="2:85" s="10" customFormat="1" ht="15.75">
      <c r="B24" s="39">
        <v>19</v>
      </c>
      <c r="C24" s="58" t="s">
        <v>29</v>
      </c>
      <c r="D24" s="62" t="s">
        <v>31</v>
      </c>
      <c r="G24" s="42">
        <v>1</v>
      </c>
      <c r="H24" s="42">
        <v>1</v>
      </c>
      <c r="I24" s="42">
        <v>1</v>
      </c>
      <c r="J24" s="42">
        <v>1</v>
      </c>
      <c r="K24" s="42">
        <v>1</v>
      </c>
      <c r="L24" s="42">
        <v>1</v>
      </c>
      <c r="M24" s="42">
        <v>1</v>
      </c>
      <c r="N24" s="42">
        <v>1</v>
      </c>
      <c r="O24" s="42">
        <v>1</v>
      </c>
      <c r="P24" s="42">
        <v>1</v>
      </c>
      <c r="Q24" s="42">
        <v>1</v>
      </c>
      <c r="R24" s="42">
        <v>1</v>
      </c>
      <c r="S24" s="42">
        <v>1</v>
      </c>
      <c r="T24" s="42">
        <v>1</v>
      </c>
      <c r="U24" s="42">
        <v>1</v>
      </c>
      <c r="V24" s="42">
        <v>1</v>
      </c>
      <c r="W24" s="42">
        <v>1</v>
      </c>
      <c r="X24" s="42">
        <v>1</v>
      </c>
      <c r="Y24" s="42">
        <v>1</v>
      </c>
      <c r="Z24" s="42">
        <v>1</v>
      </c>
      <c r="AA24" s="42">
        <v>1</v>
      </c>
      <c r="AB24" s="42">
        <v>1</v>
      </c>
      <c r="AC24" s="42">
        <v>1</v>
      </c>
      <c r="AD24" s="42">
        <v>1</v>
      </c>
      <c r="AF24" s="44">
        <f t="shared" si="0"/>
        <v>325</v>
      </c>
      <c r="AH24" s="45">
        <v>0.74791666666666667</v>
      </c>
      <c r="AI24" s="45">
        <v>0.84351851851851845</v>
      </c>
      <c r="AJ24" s="46">
        <f t="shared" si="1"/>
        <v>9.5601851851851771E-2</v>
      </c>
      <c r="AK24" s="45">
        <v>0.82238425925925929</v>
      </c>
      <c r="AL24" s="45">
        <v>0.82627314814814812</v>
      </c>
      <c r="AM24" s="47">
        <f t="shared" si="2"/>
        <v>0.13060185185185125</v>
      </c>
      <c r="AO24" s="48">
        <f t="shared" si="3"/>
        <v>0</v>
      </c>
      <c r="AQ24" s="49">
        <f t="shared" si="4"/>
        <v>325</v>
      </c>
      <c r="AS24" s="50">
        <f t="shared" si="5"/>
        <v>324.86939814814815</v>
      </c>
      <c r="AU24" s="51">
        <f t="shared" si="6"/>
        <v>6</v>
      </c>
      <c r="AV24" s="60" t="s">
        <v>29</v>
      </c>
      <c r="AW24" s="53">
        <f t="shared" si="7"/>
        <v>325</v>
      </c>
      <c r="AX24" s="54">
        <f t="shared" si="8"/>
        <v>0.13060185185185125</v>
      </c>
      <c r="AY24" s="55" t="str">
        <f t="shared" si="9"/>
        <v xml:space="preserve"> </v>
      </c>
      <c r="AZ24" s="55" t="str">
        <f t="shared" si="10"/>
        <v xml:space="preserve"> </v>
      </c>
      <c r="BB24" s="56" t="str">
        <f t="shared" si="11"/>
        <v xml:space="preserve"> </v>
      </c>
      <c r="BC24" s="60" t="s">
        <v>29</v>
      </c>
      <c r="BD24" s="53">
        <f t="shared" si="12"/>
        <v>325</v>
      </c>
      <c r="BE24" s="7">
        <f t="shared" si="13"/>
        <v>0.13060185185185125</v>
      </c>
      <c r="BG24" s="55" t="str">
        <f t="shared" si="14"/>
        <v xml:space="preserve"> </v>
      </c>
      <c r="BH24" s="55" t="str">
        <f t="shared" si="15"/>
        <v xml:space="preserve"> </v>
      </c>
      <c r="BJ24" s="57" t="str">
        <f t="shared" si="16"/>
        <v xml:space="preserve"> </v>
      </c>
      <c r="BK24" s="60" t="s">
        <v>29</v>
      </c>
      <c r="BL24" s="53">
        <f t="shared" si="17"/>
        <v>325</v>
      </c>
      <c r="BM24" s="7">
        <f t="shared" si="18"/>
        <v>0.13060185185185125</v>
      </c>
      <c r="BO24" s="9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</row>
    <row r="25" spans="2:85" s="10" customFormat="1" ht="16.5">
      <c r="B25" s="39">
        <v>29</v>
      </c>
      <c r="C25" s="40" t="s">
        <v>17</v>
      </c>
      <c r="D25" s="41" t="s">
        <v>30</v>
      </c>
      <c r="G25" s="42">
        <v>1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1</v>
      </c>
      <c r="U25" s="42">
        <v>1</v>
      </c>
      <c r="V25" s="42">
        <v>1</v>
      </c>
      <c r="W25" s="42">
        <v>0</v>
      </c>
      <c r="X25" s="42">
        <v>1</v>
      </c>
      <c r="Y25" s="42">
        <v>1</v>
      </c>
      <c r="Z25" s="42">
        <v>1</v>
      </c>
      <c r="AA25" s="42">
        <v>1</v>
      </c>
      <c r="AB25" s="42">
        <v>1</v>
      </c>
      <c r="AC25" s="42">
        <v>1</v>
      </c>
      <c r="AD25" s="42">
        <v>1</v>
      </c>
      <c r="AF25" s="44">
        <f t="shared" si="0"/>
        <v>85</v>
      </c>
      <c r="AH25" s="45">
        <v>0.74791666666666667</v>
      </c>
      <c r="AI25" s="45">
        <v>0.8461805555555556</v>
      </c>
      <c r="AJ25" s="46">
        <f t="shared" si="1"/>
        <v>9.8263888888888928E-2</v>
      </c>
      <c r="AK25" s="45">
        <v>0.83333333333333337</v>
      </c>
      <c r="AL25" s="45">
        <v>0.84027777777777779</v>
      </c>
      <c r="AM25" s="47">
        <f t="shared" si="2"/>
        <v>0.16076388888888871</v>
      </c>
      <c r="AO25" s="48">
        <f t="shared" si="3"/>
        <v>-20</v>
      </c>
      <c r="AQ25" s="49">
        <f t="shared" si="4"/>
        <v>65</v>
      </c>
      <c r="AS25" s="50">
        <f t="shared" si="5"/>
        <v>64.839236111111106</v>
      </c>
      <c r="AU25" s="51">
        <f t="shared" si="6"/>
        <v>31</v>
      </c>
      <c r="AV25" s="52" t="s">
        <v>17</v>
      </c>
      <c r="AW25" s="53">
        <f t="shared" si="7"/>
        <v>65</v>
      </c>
      <c r="AX25" s="54">
        <f t="shared" si="8"/>
        <v>0.16076388888888871</v>
      </c>
      <c r="AY25" s="55">
        <f t="shared" si="9"/>
        <v>31</v>
      </c>
      <c r="AZ25" s="55">
        <f t="shared" si="10"/>
        <v>969</v>
      </c>
      <c r="BB25" s="56">
        <f t="shared" si="11"/>
        <v>16</v>
      </c>
      <c r="BC25" s="52" t="s">
        <v>17</v>
      </c>
      <c r="BD25" s="53">
        <f t="shared" si="12"/>
        <v>65</v>
      </c>
      <c r="BE25" s="7">
        <f t="shared" si="13"/>
        <v>0.16076388888888871</v>
      </c>
      <c r="BG25" s="55" t="str">
        <f t="shared" si="14"/>
        <v xml:space="preserve"> </v>
      </c>
      <c r="BH25" s="55" t="str">
        <f t="shared" si="15"/>
        <v xml:space="preserve"> </v>
      </c>
      <c r="BJ25" s="57" t="str">
        <f t="shared" si="16"/>
        <v xml:space="preserve"> </v>
      </c>
      <c r="BK25" s="52" t="s">
        <v>17</v>
      </c>
      <c r="BL25" s="53">
        <f t="shared" si="17"/>
        <v>65</v>
      </c>
      <c r="BM25" s="7">
        <f t="shared" si="18"/>
        <v>0.16076388888888871</v>
      </c>
      <c r="BO25" s="9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</row>
    <row r="26" spans="2:85" s="10" customFormat="1" ht="15.75">
      <c r="B26" s="39">
        <v>4</v>
      </c>
      <c r="C26" s="40" t="s">
        <v>18</v>
      </c>
      <c r="D26" s="41" t="s">
        <v>30</v>
      </c>
      <c r="G26" s="42">
        <v>1</v>
      </c>
      <c r="H26" s="42">
        <v>1</v>
      </c>
      <c r="I26" s="42">
        <v>1</v>
      </c>
      <c r="J26" s="42">
        <v>0</v>
      </c>
      <c r="K26" s="42">
        <v>1</v>
      </c>
      <c r="L26" s="42">
        <v>1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1</v>
      </c>
      <c r="T26" s="42">
        <v>1</v>
      </c>
      <c r="U26" s="42">
        <v>1</v>
      </c>
      <c r="V26" s="42">
        <v>1</v>
      </c>
      <c r="W26" s="42">
        <v>1</v>
      </c>
      <c r="X26" s="42">
        <v>1</v>
      </c>
      <c r="Y26" s="42">
        <v>1</v>
      </c>
      <c r="Z26" s="42">
        <v>1</v>
      </c>
      <c r="AA26" s="42">
        <v>1</v>
      </c>
      <c r="AB26" s="42">
        <v>1</v>
      </c>
      <c r="AC26" s="42">
        <v>1</v>
      </c>
      <c r="AD26" s="42">
        <v>1</v>
      </c>
      <c r="AF26" s="44">
        <f t="shared" si="0"/>
        <v>150</v>
      </c>
      <c r="AH26" s="45">
        <v>0.72986111111111107</v>
      </c>
      <c r="AI26" s="45">
        <v>0.81157407407407411</v>
      </c>
      <c r="AJ26" s="46">
        <f t="shared" si="1"/>
        <v>8.1712962962963043E-2</v>
      </c>
      <c r="AK26" s="45">
        <v>0.83333333333333337</v>
      </c>
      <c r="AL26" s="45">
        <v>0.84027777777777779</v>
      </c>
      <c r="AM26" s="47">
        <f t="shared" si="2"/>
        <v>0.14421296296296282</v>
      </c>
      <c r="AO26" s="48">
        <f t="shared" si="3"/>
        <v>0</v>
      </c>
      <c r="AQ26" s="49">
        <f t="shared" si="4"/>
        <v>150</v>
      </c>
      <c r="AS26" s="50">
        <f t="shared" si="5"/>
        <v>149.85578703703703</v>
      </c>
      <c r="AU26" s="51">
        <f t="shared" si="6"/>
        <v>23</v>
      </c>
      <c r="AV26" s="52" t="s">
        <v>18</v>
      </c>
      <c r="AW26" s="53">
        <f t="shared" si="7"/>
        <v>150</v>
      </c>
      <c r="AX26" s="54">
        <f t="shared" si="8"/>
        <v>0.14421296296296282</v>
      </c>
      <c r="AY26" s="55">
        <f t="shared" si="9"/>
        <v>23</v>
      </c>
      <c r="AZ26" s="55">
        <f t="shared" si="10"/>
        <v>977</v>
      </c>
      <c r="BB26" s="56">
        <f t="shared" si="11"/>
        <v>11</v>
      </c>
      <c r="BC26" s="52" t="s">
        <v>18</v>
      </c>
      <c r="BD26" s="53">
        <f t="shared" si="12"/>
        <v>150</v>
      </c>
      <c r="BE26" s="7">
        <f t="shared" si="13"/>
        <v>0.14421296296296282</v>
      </c>
      <c r="BG26" s="55" t="str">
        <f t="shared" si="14"/>
        <v xml:space="preserve"> </v>
      </c>
      <c r="BH26" s="55" t="str">
        <f t="shared" si="15"/>
        <v xml:space="preserve"> </v>
      </c>
      <c r="BJ26" s="57" t="str">
        <f t="shared" si="16"/>
        <v xml:space="preserve"> </v>
      </c>
      <c r="BK26" s="52" t="s">
        <v>18</v>
      </c>
      <c r="BL26" s="53">
        <f t="shared" si="17"/>
        <v>150</v>
      </c>
      <c r="BM26" s="7">
        <f t="shared" si="18"/>
        <v>0.14421296296296282</v>
      </c>
      <c r="BO26" s="9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</row>
    <row r="27" spans="2:85" s="10" customFormat="1" ht="15.75">
      <c r="B27" s="39">
        <v>21</v>
      </c>
      <c r="C27" s="58" t="s">
        <v>19</v>
      </c>
      <c r="D27" s="62" t="s">
        <v>31</v>
      </c>
      <c r="G27" s="42">
        <v>1</v>
      </c>
      <c r="H27" s="42">
        <v>1</v>
      </c>
      <c r="I27" s="42">
        <v>1</v>
      </c>
      <c r="J27" s="42">
        <v>1</v>
      </c>
      <c r="K27" s="42">
        <v>1</v>
      </c>
      <c r="L27" s="42">
        <v>1</v>
      </c>
      <c r="M27" s="42">
        <v>1</v>
      </c>
      <c r="N27" s="42">
        <v>1</v>
      </c>
      <c r="O27" s="42">
        <v>1</v>
      </c>
      <c r="P27" s="42">
        <v>1</v>
      </c>
      <c r="Q27" s="42">
        <v>1</v>
      </c>
      <c r="R27" s="42">
        <v>1</v>
      </c>
      <c r="S27" s="42">
        <v>1</v>
      </c>
      <c r="T27" s="42">
        <v>1</v>
      </c>
      <c r="U27" s="42">
        <v>1</v>
      </c>
      <c r="V27" s="42">
        <v>1</v>
      </c>
      <c r="W27" s="42">
        <v>1</v>
      </c>
      <c r="X27" s="42">
        <v>1</v>
      </c>
      <c r="Y27" s="42">
        <v>1</v>
      </c>
      <c r="Z27" s="42">
        <v>1</v>
      </c>
      <c r="AA27" s="42">
        <v>1</v>
      </c>
      <c r="AB27" s="42">
        <v>1</v>
      </c>
      <c r="AC27" s="42">
        <v>1</v>
      </c>
      <c r="AD27" s="42">
        <v>1</v>
      </c>
      <c r="AF27" s="44">
        <f t="shared" si="0"/>
        <v>325</v>
      </c>
      <c r="AH27" s="45">
        <v>0.74791666666666667</v>
      </c>
      <c r="AI27" s="45">
        <v>0.8197916666666667</v>
      </c>
      <c r="AJ27" s="46">
        <f t="shared" si="1"/>
        <v>7.1875000000000022E-2</v>
      </c>
      <c r="AK27" s="45">
        <v>0.80513888888888896</v>
      </c>
      <c r="AL27" s="45">
        <v>0.80899305555555545</v>
      </c>
      <c r="AM27" s="47">
        <f t="shared" si="2"/>
        <v>0.10656249999999845</v>
      </c>
      <c r="AO27" s="48">
        <f t="shared" si="3"/>
        <v>0</v>
      </c>
      <c r="AQ27" s="49">
        <f t="shared" si="4"/>
        <v>325</v>
      </c>
      <c r="AS27" s="50">
        <f t="shared" si="5"/>
        <v>324.8934375</v>
      </c>
      <c r="AU27" s="51">
        <f t="shared" si="6"/>
        <v>1</v>
      </c>
      <c r="AV27" s="60" t="s">
        <v>19</v>
      </c>
      <c r="AW27" s="53">
        <f t="shared" si="7"/>
        <v>325</v>
      </c>
      <c r="AX27" s="54">
        <f t="shared" si="8"/>
        <v>0.10656249999999845</v>
      </c>
      <c r="AY27" s="55" t="str">
        <f t="shared" si="9"/>
        <v xml:space="preserve"> </v>
      </c>
      <c r="AZ27" s="55" t="str">
        <f t="shared" si="10"/>
        <v xml:space="preserve"> </v>
      </c>
      <c r="BB27" s="56" t="str">
        <f t="shared" si="11"/>
        <v xml:space="preserve"> </v>
      </c>
      <c r="BC27" s="60" t="s">
        <v>19</v>
      </c>
      <c r="BD27" s="53">
        <f t="shared" si="12"/>
        <v>325</v>
      </c>
      <c r="BE27" s="7">
        <f t="shared" si="13"/>
        <v>0.10656249999999845</v>
      </c>
      <c r="BG27" s="55" t="str">
        <f t="shared" si="14"/>
        <v xml:space="preserve"> </v>
      </c>
      <c r="BH27" s="55" t="str">
        <f t="shared" si="15"/>
        <v xml:space="preserve"> </v>
      </c>
      <c r="BJ27" s="57" t="str">
        <f t="shared" si="16"/>
        <v xml:space="preserve"> </v>
      </c>
      <c r="BK27" s="60" t="s">
        <v>19</v>
      </c>
      <c r="BL27" s="53">
        <f t="shared" si="17"/>
        <v>325</v>
      </c>
      <c r="BM27" s="7">
        <f t="shared" si="18"/>
        <v>0.10656249999999845</v>
      </c>
      <c r="BO27" s="9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</row>
    <row r="28" spans="2:85" s="10" customFormat="1" ht="15.75">
      <c r="B28" s="39">
        <v>5</v>
      </c>
      <c r="C28" s="58" t="s">
        <v>20</v>
      </c>
      <c r="D28" s="62" t="s">
        <v>31</v>
      </c>
      <c r="G28" s="42">
        <v>0</v>
      </c>
      <c r="H28" s="42">
        <v>0</v>
      </c>
      <c r="I28" s="42">
        <v>1</v>
      </c>
      <c r="J28" s="42">
        <v>1</v>
      </c>
      <c r="K28" s="42">
        <v>0</v>
      </c>
      <c r="L28" s="42">
        <v>1</v>
      </c>
      <c r="M28" s="42">
        <v>1</v>
      </c>
      <c r="N28" s="42">
        <v>1</v>
      </c>
      <c r="O28" s="42">
        <v>1</v>
      </c>
      <c r="P28" s="42">
        <v>1</v>
      </c>
      <c r="Q28" s="42">
        <v>1</v>
      </c>
      <c r="R28" s="42">
        <v>1</v>
      </c>
      <c r="S28" s="42">
        <v>0</v>
      </c>
      <c r="T28" s="42">
        <v>1</v>
      </c>
      <c r="U28" s="42">
        <v>1</v>
      </c>
      <c r="V28" s="42">
        <v>1</v>
      </c>
      <c r="W28" s="42">
        <v>1</v>
      </c>
      <c r="X28" s="42">
        <v>1</v>
      </c>
      <c r="Y28" s="42">
        <v>1</v>
      </c>
      <c r="Z28" s="42">
        <v>1</v>
      </c>
      <c r="AA28" s="42">
        <v>1</v>
      </c>
      <c r="AB28" s="42">
        <v>1</v>
      </c>
      <c r="AC28" s="42">
        <v>1</v>
      </c>
      <c r="AD28" s="42">
        <v>1</v>
      </c>
      <c r="AF28" s="44">
        <f t="shared" si="0"/>
        <v>280</v>
      </c>
      <c r="AH28" s="45">
        <v>0.72986111111111107</v>
      </c>
      <c r="AI28" s="45">
        <v>0.82013888888888886</v>
      </c>
      <c r="AJ28" s="46">
        <f t="shared" si="1"/>
        <v>9.027777777777779E-2</v>
      </c>
      <c r="AK28" s="45">
        <v>0.80833333333333324</v>
      </c>
      <c r="AL28" s="45">
        <v>0.81383101851851858</v>
      </c>
      <c r="AM28" s="47">
        <f t="shared" si="2"/>
        <v>0.13975694444444586</v>
      </c>
      <c r="AO28" s="48">
        <f t="shared" si="3"/>
        <v>0</v>
      </c>
      <c r="AQ28" s="49">
        <f t="shared" si="4"/>
        <v>280</v>
      </c>
      <c r="AS28" s="50">
        <f t="shared" si="5"/>
        <v>279.86024305555554</v>
      </c>
      <c r="AU28" s="51">
        <f t="shared" si="6"/>
        <v>20</v>
      </c>
      <c r="AV28" s="60" t="s">
        <v>20</v>
      </c>
      <c r="AW28" s="53">
        <f t="shared" si="7"/>
        <v>280</v>
      </c>
      <c r="AX28" s="54">
        <f t="shared" si="8"/>
        <v>0.13975694444444586</v>
      </c>
      <c r="AY28" s="55" t="str">
        <f t="shared" si="9"/>
        <v xml:space="preserve"> </v>
      </c>
      <c r="AZ28" s="55" t="str">
        <f t="shared" si="10"/>
        <v xml:space="preserve"> </v>
      </c>
      <c r="BB28" s="56" t="str">
        <f t="shared" si="11"/>
        <v xml:space="preserve"> </v>
      </c>
      <c r="BC28" s="60" t="s">
        <v>20</v>
      </c>
      <c r="BD28" s="53">
        <f t="shared" si="12"/>
        <v>280</v>
      </c>
      <c r="BE28" s="7">
        <f t="shared" si="13"/>
        <v>0.13975694444444586</v>
      </c>
      <c r="BG28" s="55" t="str">
        <f t="shared" si="14"/>
        <v xml:space="preserve"> </v>
      </c>
      <c r="BH28" s="55" t="str">
        <f t="shared" si="15"/>
        <v xml:space="preserve"> </v>
      </c>
      <c r="BJ28" s="57" t="str">
        <f t="shared" si="16"/>
        <v xml:space="preserve"> </v>
      </c>
      <c r="BK28" s="60" t="s">
        <v>20</v>
      </c>
      <c r="BL28" s="53">
        <f t="shared" si="17"/>
        <v>280</v>
      </c>
      <c r="BM28" s="7">
        <f t="shared" si="18"/>
        <v>0.13975694444444586</v>
      </c>
      <c r="BO28" s="9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</row>
    <row r="29" spans="2:85" s="10" customFormat="1" ht="15.75">
      <c r="B29" s="39">
        <v>6</v>
      </c>
      <c r="C29" s="58" t="s">
        <v>21</v>
      </c>
      <c r="D29" s="62" t="s">
        <v>31</v>
      </c>
      <c r="G29" s="42">
        <v>1</v>
      </c>
      <c r="H29" s="42">
        <v>1</v>
      </c>
      <c r="I29" s="42">
        <v>1</v>
      </c>
      <c r="J29" s="42">
        <v>1</v>
      </c>
      <c r="K29" s="42">
        <v>1</v>
      </c>
      <c r="L29" s="42">
        <v>1</v>
      </c>
      <c r="M29" s="42">
        <v>1</v>
      </c>
      <c r="N29" s="42">
        <v>1</v>
      </c>
      <c r="O29" s="42">
        <v>1</v>
      </c>
      <c r="P29" s="42">
        <v>1</v>
      </c>
      <c r="Q29" s="42">
        <v>1</v>
      </c>
      <c r="R29" s="42">
        <v>1</v>
      </c>
      <c r="S29" s="42">
        <v>1</v>
      </c>
      <c r="T29" s="42">
        <v>1</v>
      </c>
      <c r="U29" s="42">
        <v>1</v>
      </c>
      <c r="V29" s="42">
        <v>1</v>
      </c>
      <c r="W29" s="42">
        <v>1</v>
      </c>
      <c r="X29" s="42">
        <v>1</v>
      </c>
      <c r="Y29" s="42">
        <v>1</v>
      </c>
      <c r="Z29" s="42">
        <v>1</v>
      </c>
      <c r="AA29" s="42">
        <v>1</v>
      </c>
      <c r="AB29" s="42">
        <v>1</v>
      </c>
      <c r="AC29" s="42">
        <v>1</v>
      </c>
      <c r="AD29" s="42">
        <v>1</v>
      </c>
      <c r="AF29" s="44">
        <f t="shared" si="0"/>
        <v>325</v>
      </c>
      <c r="AH29" s="45">
        <v>0.72986111111111107</v>
      </c>
      <c r="AI29" s="45">
        <v>0.81597222222222221</v>
      </c>
      <c r="AJ29" s="46">
        <f t="shared" si="1"/>
        <v>8.6111111111111138E-2</v>
      </c>
      <c r="AK29" s="45">
        <v>0.79392361111111109</v>
      </c>
      <c r="AL29" s="45">
        <v>0.79984953703703709</v>
      </c>
      <c r="AM29" s="47">
        <f t="shared" si="2"/>
        <v>0.13944444444444515</v>
      </c>
      <c r="AO29" s="48">
        <f t="shared" si="3"/>
        <v>0</v>
      </c>
      <c r="AQ29" s="49">
        <f t="shared" si="4"/>
        <v>325</v>
      </c>
      <c r="AS29" s="50">
        <f t="shared" si="5"/>
        <v>324.86055555555555</v>
      </c>
      <c r="AU29" s="51">
        <f t="shared" si="6"/>
        <v>8</v>
      </c>
      <c r="AV29" s="60" t="s">
        <v>21</v>
      </c>
      <c r="AW29" s="53">
        <f t="shared" si="7"/>
        <v>325</v>
      </c>
      <c r="AX29" s="54">
        <f t="shared" si="8"/>
        <v>0.13944444444444515</v>
      </c>
      <c r="AY29" s="55" t="str">
        <f t="shared" si="9"/>
        <v xml:space="preserve"> </v>
      </c>
      <c r="AZ29" s="55" t="str">
        <f t="shared" si="10"/>
        <v xml:space="preserve"> </v>
      </c>
      <c r="BB29" s="56" t="str">
        <f t="shared" si="11"/>
        <v xml:space="preserve"> </v>
      </c>
      <c r="BC29" s="60" t="s">
        <v>21</v>
      </c>
      <c r="BD29" s="53">
        <f t="shared" si="12"/>
        <v>325</v>
      </c>
      <c r="BE29" s="7">
        <f t="shared" si="13"/>
        <v>0.13944444444444515</v>
      </c>
      <c r="BG29" s="55" t="str">
        <f t="shared" si="14"/>
        <v xml:space="preserve"> </v>
      </c>
      <c r="BH29" s="55" t="str">
        <f t="shared" si="15"/>
        <v xml:space="preserve"> </v>
      </c>
      <c r="BJ29" s="57" t="str">
        <f t="shared" si="16"/>
        <v xml:space="preserve"> </v>
      </c>
      <c r="BK29" s="60" t="s">
        <v>21</v>
      </c>
      <c r="BL29" s="53">
        <f t="shared" si="17"/>
        <v>325</v>
      </c>
      <c r="BM29" s="7">
        <f t="shared" si="18"/>
        <v>0.13944444444444515</v>
      </c>
      <c r="BO29" s="9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</row>
    <row r="30" spans="2:85" s="10" customFormat="1" ht="16.5">
      <c r="B30" s="39">
        <v>17</v>
      </c>
      <c r="C30" s="40" t="s">
        <v>23</v>
      </c>
      <c r="D30" s="41" t="s">
        <v>30</v>
      </c>
      <c r="G30" s="42">
        <v>1</v>
      </c>
      <c r="H30" s="42">
        <v>1</v>
      </c>
      <c r="I30" s="42">
        <v>1</v>
      </c>
      <c r="J30" s="42">
        <v>1</v>
      </c>
      <c r="K30" s="42">
        <v>1</v>
      </c>
      <c r="L30" s="42">
        <v>1</v>
      </c>
      <c r="M30" s="42">
        <v>1</v>
      </c>
      <c r="N30" s="42">
        <v>1</v>
      </c>
      <c r="O30" s="42">
        <v>1</v>
      </c>
      <c r="P30" s="42">
        <v>1</v>
      </c>
      <c r="Q30" s="42">
        <v>1</v>
      </c>
      <c r="R30" s="42">
        <v>1</v>
      </c>
      <c r="S30" s="42">
        <v>1</v>
      </c>
      <c r="T30" s="42">
        <v>1</v>
      </c>
      <c r="U30" s="42">
        <v>1</v>
      </c>
      <c r="V30" s="42">
        <v>1</v>
      </c>
      <c r="W30" s="42">
        <v>1</v>
      </c>
      <c r="X30" s="42">
        <v>1</v>
      </c>
      <c r="Y30" s="42">
        <v>1</v>
      </c>
      <c r="Z30" s="42">
        <v>1</v>
      </c>
      <c r="AA30" s="42">
        <v>1</v>
      </c>
      <c r="AB30" s="42">
        <v>1</v>
      </c>
      <c r="AC30" s="42">
        <v>1</v>
      </c>
      <c r="AD30" s="42">
        <v>1</v>
      </c>
      <c r="AF30" s="44">
        <f t="shared" si="0"/>
        <v>325</v>
      </c>
      <c r="AH30" s="45">
        <v>0.72986111111111107</v>
      </c>
      <c r="AI30" s="45">
        <v>0.81944444444444453</v>
      </c>
      <c r="AJ30" s="46">
        <f t="shared" si="1"/>
        <v>8.9583333333333459E-2</v>
      </c>
      <c r="AK30" s="45">
        <v>0.79837962962962961</v>
      </c>
      <c r="AL30" s="45">
        <v>0.80509259259259258</v>
      </c>
      <c r="AM30" s="47">
        <f t="shared" si="2"/>
        <v>0.15000000000000024</v>
      </c>
      <c r="AO30" s="48">
        <f t="shared" si="3"/>
        <v>0</v>
      </c>
      <c r="AQ30" s="49">
        <f t="shared" si="4"/>
        <v>325</v>
      </c>
      <c r="AS30" s="50">
        <f t="shared" si="5"/>
        <v>324.85000000000002</v>
      </c>
      <c r="AU30" s="51">
        <f t="shared" si="6"/>
        <v>11</v>
      </c>
      <c r="AV30" s="52" t="s">
        <v>23</v>
      </c>
      <c r="AW30" s="53">
        <f t="shared" si="7"/>
        <v>325</v>
      </c>
      <c r="AX30" s="54">
        <f t="shared" si="8"/>
        <v>0.15000000000000024</v>
      </c>
      <c r="AY30" s="55">
        <f t="shared" si="9"/>
        <v>11</v>
      </c>
      <c r="AZ30" s="55">
        <f t="shared" si="10"/>
        <v>989</v>
      </c>
      <c r="BB30" s="56">
        <f t="shared" si="11"/>
        <v>4</v>
      </c>
      <c r="BC30" s="52" t="s">
        <v>23</v>
      </c>
      <c r="BD30" s="53">
        <f t="shared" si="12"/>
        <v>325</v>
      </c>
      <c r="BE30" s="7">
        <f t="shared" si="13"/>
        <v>0.15000000000000024</v>
      </c>
      <c r="BG30" s="55" t="str">
        <f t="shared" si="14"/>
        <v xml:space="preserve"> </v>
      </c>
      <c r="BH30" s="55" t="str">
        <f t="shared" si="15"/>
        <v xml:space="preserve"> </v>
      </c>
      <c r="BJ30" s="57" t="str">
        <f t="shared" si="16"/>
        <v xml:space="preserve"> </v>
      </c>
      <c r="BK30" s="52" t="s">
        <v>23</v>
      </c>
      <c r="BL30" s="53">
        <f t="shared" si="17"/>
        <v>325</v>
      </c>
      <c r="BM30" s="7">
        <f t="shared" si="18"/>
        <v>0.15000000000000024</v>
      </c>
      <c r="BO30" s="9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</row>
    <row r="31" spans="2:85" s="10" customFormat="1" ht="16.5">
      <c r="B31" s="39">
        <v>3</v>
      </c>
      <c r="C31" s="40" t="s">
        <v>28</v>
      </c>
      <c r="D31" s="41" t="s">
        <v>30</v>
      </c>
      <c r="G31" s="42">
        <v>1</v>
      </c>
      <c r="H31" s="42">
        <v>1</v>
      </c>
      <c r="I31" s="42">
        <v>1</v>
      </c>
      <c r="J31" s="42">
        <v>1</v>
      </c>
      <c r="K31" s="42">
        <v>1</v>
      </c>
      <c r="L31" s="42">
        <v>1</v>
      </c>
      <c r="M31" s="42">
        <v>1</v>
      </c>
      <c r="N31" s="42">
        <v>1</v>
      </c>
      <c r="O31" s="42">
        <v>1</v>
      </c>
      <c r="P31" s="42">
        <v>1</v>
      </c>
      <c r="Q31" s="42">
        <v>1</v>
      </c>
      <c r="R31" s="42">
        <v>1</v>
      </c>
      <c r="S31" s="42">
        <v>1</v>
      </c>
      <c r="T31" s="42">
        <v>1</v>
      </c>
      <c r="U31" s="42">
        <v>1</v>
      </c>
      <c r="V31" s="42">
        <v>1</v>
      </c>
      <c r="W31" s="42">
        <v>1</v>
      </c>
      <c r="X31" s="42">
        <v>1</v>
      </c>
      <c r="Y31" s="42">
        <v>1</v>
      </c>
      <c r="Z31" s="42">
        <v>1</v>
      </c>
      <c r="AA31" s="42">
        <v>1</v>
      </c>
      <c r="AB31" s="42">
        <v>1</v>
      </c>
      <c r="AC31" s="42">
        <v>1</v>
      </c>
      <c r="AD31" s="42">
        <v>1</v>
      </c>
      <c r="AF31" s="44">
        <f t="shared" si="0"/>
        <v>325</v>
      </c>
      <c r="AH31" s="45">
        <v>0.72986111111111107</v>
      </c>
      <c r="AI31" s="45">
        <v>0.84444444444444444</v>
      </c>
      <c r="AJ31" s="46">
        <f t="shared" si="1"/>
        <v>0.11458333333333337</v>
      </c>
      <c r="AK31" s="45">
        <v>0.81093749999999998</v>
      </c>
      <c r="AL31" s="45">
        <v>0.81753472222222223</v>
      </c>
      <c r="AM31" s="47">
        <f t="shared" si="2"/>
        <v>0.17395833333333366</v>
      </c>
      <c r="AO31" s="48">
        <f t="shared" si="3"/>
        <v>-250</v>
      </c>
      <c r="AQ31" s="49">
        <f t="shared" si="4"/>
        <v>75</v>
      </c>
      <c r="AS31" s="50">
        <f t="shared" si="5"/>
        <v>74.826041666666669</v>
      </c>
      <c r="AU31" s="51">
        <f t="shared" si="6"/>
        <v>30</v>
      </c>
      <c r="AV31" s="52" t="s">
        <v>28</v>
      </c>
      <c r="AW31" s="53">
        <f t="shared" si="7"/>
        <v>75</v>
      </c>
      <c r="AX31" s="54">
        <f t="shared" si="8"/>
        <v>0.17395833333333366</v>
      </c>
      <c r="AY31" s="55">
        <f t="shared" si="9"/>
        <v>30</v>
      </c>
      <c r="AZ31" s="55">
        <f t="shared" si="10"/>
        <v>970</v>
      </c>
      <c r="BB31" s="56">
        <f t="shared" si="11"/>
        <v>15</v>
      </c>
      <c r="BC31" s="52" t="s">
        <v>28</v>
      </c>
      <c r="BD31" s="53">
        <f t="shared" si="12"/>
        <v>75</v>
      </c>
      <c r="BE31" s="7">
        <f t="shared" si="13"/>
        <v>0.17395833333333366</v>
      </c>
      <c r="BG31" s="55" t="str">
        <f t="shared" si="14"/>
        <v xml:space="preserve"> </v>
      </c>
      <c r="BH31" s="55" t="str">
        <f t="shared" si="15"/>
        <v xml:space="preserve"> </v>
      </c>
      <c r="BJ31" s="57" t="str">
        <f t="shared" si="16"/>
        <v xml:space="preserve"> </v>
      </c>
      <c r="BK31" s="52" t="s">
        <v>28</v>
      </c>
      <c r="BL31" s="53">
        <f t="shared" si="17"/>
        <v>75</v>
      </c>
      <c r="BM31" s="7">
        <f t="shared" si="18"/>
        <v>0.17395833333333366</v>
      </c>
      <c r="BO31" s="9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</row>
    <row r="32" spans="2:85" s="10" customFormat="1" ht="15.75">
      <c r="B32" s="39">
        <v>12</v>
      </c>
      <c r="C32" s="40" t="s">
        <v>24</v>
      </c>
      <c r="D32" s="41" t="s">
        <v>30</v>
      </c>
      <c r="G32" s="42">
        <v>1</v>
      </c>
      <c r="H32" s="42">
        <v>1</v>
      </c>
      <c r="I32" s="42">
        <v>1</v>
      </c>
      <c r="J32" s="42">
        <v>1</v>
      </c>
      <c r="K32" s="42">
        <v>1</v>
      </c>
      <c r="L32" s="42">
        <v>1</v>
      </c>
      <c r="M32" s="42">
        <v>1</v>
      </c>
      <c r="N32" s="42">
        <v>1</v>
      </c>
      <c r="O32" s="42">
        <v>1</v>
      </c>
      <c r="P32" s="42">
        <v>1</v>
      </c>
      <c r="Q32" s="42">
        <v>1</v>
      </c>
      <c r="R32" s="42">
        <v>1</v>
      </c>
      <c r="S32" s="42">
        <v>1</v>
      </c>
      <c r="T32" s="42">
        <v>1</v>
      </c>
      <c r="U32" s="42">
        <v>1</v>
      </c>
      <c r="V32" s="42">
        <v>1</v>
      </c>
      <c r="W32" s="42">
        <v>1</v>
      </c>
      <c r="X32" s="42">
        <v>1</v>
      </c>
      <c r="Y32" s="42">
        <v>1</v>
      </c>
      <c r="Z32" s="42">
        <v>1</v>
      </c>
      <c r="AA32" s="42">
        <v>1</v>
      </c>
      <c r="AB32" s="42">
        <v>1</v>
      </c>
      <c r="AC32" s="42">
        <v>1</v>
      </c>
      <c r="AD32" s="42">
        <v>1</v>
      </c>
      <c r="AF32" s="44">
        <f t="shared" si="0"/>
        <v>325</v>
      </c>
      <c r="AH32" s="45">
        <v>0.72986111111111107</v>
      </c>
      <c r="AI32" s="45">
        <v>0.83506944444444453</v>
      </c>
      <c r="AJ32" s="46">
        <f t="shared" si="1"/>
        <v>0.10520833333333346</v>
      </c>
      <c r="AK32" s="45">
        <v>0.82788194444444441</v>
      </c>
      <c r="AL32" s="45">
        <v>0.83273148148148157</v>
      </c>
      <c r="AM32" s="47">
        <f t="shared" si="2"/>
        <v>0.14885416666666795</v>
      </c>
      <c r="AO32" s="48">
        <f t="shared" si="3"/>
        <v>-120</v>
      </c>
      <c r="AQ32" s="49">
        <f t="shared" si="4"/>
        <v>205</v>
      </c>
      <c r="AS32" s="50">
        <f t="shared" si="5"/>
        <v>204.85114583333333</v>
      </c>
      <c r="AU32" s="51">
        <f t="shared" si="6"/>
        <v>22</v>
      </c>
      <c r="AV32" s="52" t="s">
        <v>24</v>
      </c>
      <c r="AW32" s="53">
        <f t="shared" si="7"/>
        <v>205</v>
      </c>
      <c r="AX32" s="54">
        <f t="shared" si="8"/>
        <v>0.14885416666666795</v>
      </c>
      <c r="AY32" s="55">
        <f t="shared" si="9"/>
        <v>22</v>
      </c>
      <c r="AZ32" s="55">
        <f t="shared" si="10"/>
        <v>978</v>
      </c>
      <c r="BB32" s="56">
        <f t="shared" si="11"/>
        <v>10</v>
      </c>
      <c r="BC32" s="52" t="s">
        <v>24</v>
      </c>
      <c r="BD32" s="53">
        <f t="shared" si="12"/>
        <v>205</v>
      </c>
      <c r="BE32" s="7">
        <f t="shared" si="13"/>
        <v>0.14885416666666795</v>
      </c>
      <c r="BG32" s="55" t="str">
        <f t="shared" si="14"/>
        <v xml:space="preserve"> </v>
      </c>
      <c r="BH32" s="55" t="str">
        <f t="shared" si="15"/>
        <v xml:space="preserve"> </v>
      </c>
      <c r="BJ32" s="57" t="str">
        <f t="shared" si="16"/>
        <v xml:space="preserve"> </v>
      </c>
      <c r="BK32" s="52" t="s">
        <v>24</v>
      </c>
      <c r="BL32" s="53">
        <f t="shared" si="17"/>
        <v>205</v>
      </c>
      <c r="BM32" s="7">
        <f t="shared" si="18"/>
        <v>0.14885416666666795</v>
      </c>
      <c r="BO32" s="9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</row>
    <row r="33" spans="1:85" s="10" customFormat="1" ht="15.75">
      <c r="B33" s="39">
        <v>20</v>
      </c>
      <c r="C33" s="40" t="s">
        <v>61</v>
      </c>
      <c r="D33" s="41" t="s">
        <v>30</v>
      </c>
      <c r="G33" s="42">
        <v>1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1</v>
      </c>
      <c r="U33" s="42">
        <v>1</v>
      </c>
      <c r="V33" s="42">
        <v>1</v>
      </c>
      <c r="W33" s="42">
        <v>0</v>
      </c>
      <c r="X33" s="42">
        <v>1</v>
      </c>
      <c r="Y33" s="42">
        <v>1</v>
      </c>
      <c r="Z33" s="42">
        <v>1</v>
      </c>
      <c r="AA33" s="42">
        <v>1</v>
      </c>
      <c r="AB33" s="42">
        <v>1</v>
      </c>
      <c r="AC33" s="42">
        <v>1</v>
      </c>
      <c r="AD33" s="42">
        <v>1</v>
      </c>
      <c r="AF33" s="44">
        <f t="shared" si="0"/>
        <v>85</v>
      </c>
      <c r="AH33" s="45">
        <v>0.74791666666666667</v>
      </c>
      <c r="AI33" s="45">
        <v>0.84479166666666661</v>
      </c>
      <c r="AJ33" s="46">
        <f t="shared" si="1"/>
        <v>9.6874999999999933E-2</v>
      </c>
      <c r="AK33" s="45">
        <v>0.83333333333333337</v>
      </c>
      <c r="AL33" s="45">
        <v>0.84027777777777779</v>
      </c>
      <c r="AM33" s="47">
        <f t="shared" si="2"/>
        <v>0.15937499999999971</v>
      </c>
      <c r="AO33" s="48">
        <f t="shared" si="3"/>
        <v>0</v>
      </c>
      <c r="AQ33" s="49">
        <f t="shared" si="4"/>
        <v>85</v>
      </c>
      <c r="AS33" s="50">
        <f t="shared" si="5"/>
        <v>84.840625000000003</v>
      </c>
      <c r="AU33" s="51">
        <f t="shared" si="6"/>
        <v>28</v>
      </c>
      <c r="AV33" s="52" t="s">
        <v>61</v>
      </c>
      <c r="AW33" s="53">
        <f t="shared" si="7"/>
        <v>85</v>
      </c>
      <c r="AX33" s="54">
        <f t="shared" si="8"/>
        <v>0.15937499999999971</v>
      </c>
      <c r="AY33" s="55">
        <f t="shared" si="9"/>
        <v>28</v>
      </c>
      <c r="AZ33" s="55">
        <f t="shared" si="10"/>
        <v>972</v>
      </c>
      <c r="BB33" s="56">
        <f t="shared" si="11"/>
        <v>14</v>
      </c>
      <c r="BC33" s="52" t="s">
        <v>61</v>
      </c>
      <c r="BD33" s="53">
        <f t="shared" si="12"/>
        <v>85</v>
      </c>
      <c r="BE33" s="7">
        <f t="shared" si="13"/>
        <v>0.15937499999999971</v>
      </c>
      <c r="BG33" s="55" t="str">
        <f t="shared" si="14"/>
        <v xml:space="preserve"> </v>
      </c>
      <c r="BH33" s="55" t="str">
        <f t="shared" si="15"/>
        <v xml:space="preserve"> </v>
      </c>
      <c r="BJ33" s="57" t="str">
        <f t="shared" si="16"/>
        <v xml:space="preserve"> </v>
      </c>
      <c r="BK33" s="52" t="s">
        <v>61</v>
      </c>
      <c r="BL33" s="53">
        <f t="shared" si="17"/>
        <v>85</v>
      </c>
      <c r="BM33" s="7">
        <f t="shared" si="18"/>
        <v>0.15937499999999971</v>
      </c>
      <c r="BO33" s="9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</row>
    <row r="34" spans="1:85" s="10" customFormat="1" ht="15.75">
      <c r="B34" s="39">
        <v>30</v>
      </c>
      <c r="C34" s="67" t="s">
        <v>62</v>
      </c>
      <c r="D34" s="62" t="s">
        <v>31</v>
      </c>
      <c r="G34" s="42">
        <v>1</v>
      </c>
      <c r="H34" s="42">
        <v>1</v>
      </c>
      <c r="I34" s="42">
        <v>1</v>
      </c>
      <c r="J34" s="42">
        <v>1</v>
      </c>
      <c r="K34" s="42">
        <v>1</v>
      </c>
      <c r="L34" s="42">
        <v>1</v>
      </c>
      <c r="M34" s="42">
        <v>1</v>
      </c>
      <c r="N34" s="42">
        <v>1</v>
      </c>
      <c r="O34" s="42">
        <v>1</v>
      </c>
      <c r="P34" s="42">
        <v>1</v>
      </c>
      <c r="Q34" s="42">
        <v>1</v>
      </c>
      <c r="R34" s="42">
        <v>1</v>
      </c>
      <c r="S34" s="42">
        <v>1</v>
      </c>
      <c r="T34" s="42">
        <v>1</v>
      </c>
      <c r="U34" s="42">
        <v>1</v>
      </c>
      <c r="V34" s="42">
        <v>1</v>
      </c>
      <c r="W34" s="42">
        <v>1</v>
      </c>
      <c r="X34" s="42">
        <v>1</v>
      </c>
      <c r="Y34" s="42">
        <v>1</v>
      </c>
      <c r="Z34" s="42">
        <v>1</v>
      </c>
      <c r="AA34" s="42">
        <v>1</v>
      </c>
      <c r="AB34" s="42">
        <v>1</v>
      </c>
      <c r="AC34" s="42">
        <v>1</v>
      </c>
      <c r="AD34" s="42">
        <v>1</v>
      </c>
      <c r="AF34" s="44">
        <f t="shared" si="0"/>
        <v>325</v>
      </c>
      <c r="AH34" s="45">
        <v>0.74791666666666667</v>
      </c>
      <c r="AI34" s="45">
        <v>0.8262152777777777</v>
      </c>
      <c r="AJ34" s="46">
        <f t="shared" si="1"/>
        <v>7.8298611111111027E-2</v>
      </c>
      <c r="AK34" s="45">
        <v>0.80920138888888893</v>
      </c>
      <c r="AL34" s="45">
        <v>0.81368055555555552</v>
      </c>
      <c r="AM34" s="47">
        <f t="shared" si="2"/>
        <v>0.11861111111111033</v>
      </c>
      <c r="AO34" s="48">
        <f t="shared" si="3"/>
        <v>0</v>
      </c>
      <c r="AQ34" s="49">
        <f t="shared" si="4"/>
        <v>325</v>
      </c>
      <c r="AS34" s="50">
        <f t="shared" si="5"/>
        <v>324.88138888888886</v>
      </c>
      <c r="AU34" s="51">
        <f t="shared" si="6"/>
        <v>5</v>
      </c>
      <c r="AV34" s="68" t="s">
        <v>62</v>
      </c>
      <c r="AW34" s="53">
        <f t="shared" si="7"/>
        <v>325</v>
      </c>
      <c r="AX34" s="54">
        <f t="shared" si="8"/>
        <v>0.11861111111111033</v>
      </c>
      <c r="AY34" s="55" t="str">
        <f t="shared" si="9"/>
        <v xml:space="preserve"> </v>
      </c>
      <c r="AZ34" s="55" t="str">
        <f t="shared" si="10"/>
        <v xml:space="preserve"> </v>
      </c>
      <c r="BB34" s="56" t="str">
        <f t="shared" si="11"/>
        <v xml:space="preserve"> </v>
      </c>
      <c r="BC34" s="68" t="s">
        <v>62</v>
      </c>
      <c r="BD34" s="53">
        <f t="shared" si="12"/>
        <v>325</v>
      </c>
      <c r="BE34" s="7">
        <f t="shared" si="13"/>
        <v>0.11861111111111033</v>
      </c>
      <c r="BG34" s="55" t="str">
        <f t="shared" si="14"/>
        <v xml:space="preserve"> </v>
      </c>
      <c r="BH34" s="55" t="str">
        <f t="shared" si="15"/>
        <v xml:space="preserve"> </v>
      </c>
      <c r="BJ34" s="57" t="str">
        <f t="shared" si="16"/>
        <v xml:space="preserve"> </v>
      </c>
      <c r="BK34" s="68" t="s">
        <v>62</v>
      </c>
      <c r="BL34" s="53">
        <f t="shared" si="17"/>
        <v>325</v>
      </c>
      <c r="BM34" s="7">
        <f t="shared" si="18"/>
        <v>0.11861111111111033</v>
      </c>
      <c r="BO34" s="9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</row>
    <row r="35" spans="1:85" s="10" customFormat="1" ht="15.75">
      <c r="B35" s="39">
        <v>7</v>
      </c>
      <c r="C35" s="40" t="s">
        <v>8</v>
      </c>
      <c r="D35" s="41" t="s">
        <v>30</v>
      </c>
      <c r="G35" s="42">
        <v>1</v>
      </c>
      <c r="H35" s="42">
        <v>1</v>
      </c>
      <c r="I35" s="42">
        <v>1</v>
      </c>
      <c r="J35" s="42">
        <v>0</v>
      </c>
      <c r="K35" s="42">
        <v>0</v>
      </c>
      <c r="L35" s="42">
        <v>1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1</v>
      </c>
      <c r="T35" s="42">
        <v>1</v>
      </c>
      <c r="U35" s="42">
        <v>1</v>
      </c>
      <c r="V35" s="42">
        <v>1</v>
      </c>
      <c r="W35" s="42">
        <v>1</v>
      </c>
      <c r="X35" s="42">
        <v>1</v>
      </c>
      <c r="Y35" s="42">
        <v>1</v>
      </c>
      <c r="Z35" s="42">
        <v>1</v>
      </c>
      <c r="AA35" s="42">
        <v>1</v>
      </c>
      <c r="AB35" s="42">
        <v>1</v>
      </c>
      <c r="AC35" s="42">
        <v>1</v>
      </c>
      <c r="AD35" s="42">
        <v>1</v>
      </c>
      <c r="AF35" s="44">
        <f t="shared" si="0"/>
        <v>140</v>
      </c>
      <c r="AH35" s="45">
        <v>0.72986111111111107</v>
      </c>
      <c r="AI35" s="45">
        <v>0.82586805555555554</v>
      </c>
      <c r="AJ35" s="46">
        <f t="shared" si="1"/>
        <v>9.6006944444444464E-2</v>
      </c>
      <c r="AK35" s="45">
        <v>0.83333333333333337</v>
      </c>
      <c r="AL35" s="45">
        <v>0.84027777777777779</v>
      </c>
      <c r="AM35" s="47">
        <f t="shared" si="2"/>
        <v>0.15850694444444424</v>
      </c>
      <c r="AO35" s="48">
        <f t="shared" si="3"/>
        <v>0</v>
      </c>
      <c r="AQ35" s="49">
        <f t="shared" si="4"/>
        <v>140</v>
      </c>
      <c r="AS35" s="50">
        <f t="shared" si="5"/>
        <v>139.84149305555556</v>
      </c>
      <c r="AU35" s="51">
        <f t="shared" si="6"/>
        <v>25</v>
      </c>
      <c r="AV35" s="52" t="s">
        <v>8</v>
      </c>
      <c r="AW35" s="53">
        <f t="shared" si="7"/>
        <v>140</v>
      </c>
      <c r="AX35" s="54">
        <f t="shared" si="8"/>
        <v>0.15850694444444424</v>
      </c>
      <c r="AY35" s="55">
        <f t="shared" si="9"/>
        <v>25</v>
      </c>
      <c r="AZ35" s="55">
        <f t="shared" si="10"/>
        <v>975</v>
      </c>
      <c r="BB35" s="56">
        <f t="shared" si="11"/>
        <v>12</v>
      </c>
      <c r="BC35" s="52" t="s">
        <v>8</v>
      </c>
      <c r="BD35" s="53">
        <f t="shared" si="12"/>
        <v>140</v>
      </c>
      <c r="BE35" s="7">
        <f t="shared" si="13"/>
        <v>0.15850694444444424</v>
      </c>
      <c r="BG35" s="55" t="str">
        <f t="shared" si="14"/>
        <v xml:space="preserve"> </v>
      </c>
      <c r="BH35" s="55" t="str">
        <f t="shared" si="15"/>
        <v xml:space="preserve"> </v>
      </c>
      <c r="BJ35" s="57" t="str">
        <f t="shared" si="16"/>
        <v xml:space="preserve"> </v>
      </c>
      <c r="BK35" s="52" t="s">
        <v>8</v>
      </c>
      <c r="BL35" s="53">
        <f t="shared" si="17"/>
        <v>140</v>
      </c>
      <c r="BM35" s="7">
        <f t="shared" si="18"/>
        <v>0.15850694444444424</v>
      </c>
      <c r="BO35" s="9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</row>
    <row r="36" spans="1:85" s="10" customFormat="1" ht="16.5">
      <c r="B36" s="39">
        <v>33</v>
      </c>
      <c r="C36" s="40" t="s">
        <v>63</v>
      </c>
      <c r="D36" s="41" t="s">
        <v>30</v>
      </c>
      <c r="G36" s="42">
        <v>1</v>
      </c>
      <c r="H36" s="42">
        <v>1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1</v>
      </c>
      <c r="P36" s="42">
        <v>1</v>
      </c>
      <c r="Q36" s="42">
        <v>1</v>
      </c>
      <c r="R36" s="42">
        <v>1</v>
      </c>
      <c r="S36" s="42">
        <v>1</v>
      </c>
      <c r="T36" s="42">
        <v>1</v>
      </c>
      <c r="U36" s="42">
        <v>1</v>
      </c>
      <c r="V36" s="42">
        <v>1</v>
      </c>
      <c r="W36" s="42">
        <v>1</v>
      </c>
      <c r="X36" s="42">
        <v>1</v>
      </c>
      <c r="Y36" s="42">
        <v>1</v>
      </c>
      <c r="Z36" s="42">
        <v>1</v>
      </c>
      <c r="AA36" s="42">
        <v>0</v>
      </c>
      <c r="AB36" s="42">
        <v>1</v>
      </c>
      <c r="AC36" s="42">
        <v>1</v>
      </c>
      <c r="AD36" s="42">
        <v>1</v>
      </c>
      <c r="AF36" s="44">
        <f t="shared" si="0"/>
        <v>315</v>
      </c>
      <c r="AH36" s="45">
        <v>0.74791666666666667</v>
      </c>
      <c r="AI36" s="45">
        <v>0.84143518518518512</v>
      </c>
      <c r="AJ36" s="46">
        <f t="shared" si="1"/>
        <v>9.3518518518518445E-2</v>
      </c>
      <c r="AK36" s="45">
        <v>0.81533564814814818</v>
      </c>
      <c r="AL36" s="45">
        <v>0.82025462962962958</v>
      </c>
      <c r="AM36" s="47">
        <f t="shared" si="2"/>
        <v>0.13778935185185104</v>
      </c>
      <c r="AO36" s="48">
        <f t="shared" si="3"/>
        <v>0</v>
      </c>
      <c r="AQ36" s="49">
        <f t="shared" si="4"/>
        <v>315</v>
      </c>
      <c r="AS36" s="50">
        <f t="shared" si="5"/>
        <v>314.86221064814816</v>
      </c>
      <c r="AU36" s="51">
        <f t="shared" si="6"/>
        <v>13</v>
      </c>
      <c r="AV36" s="52" t="s">
        <v>63</v>
      </c>
      <c r="AW36" s="53">
        <f t="shared" si="7"/>
        <v>315</v>
      </c>
      <c r="AX36" s="54">
        <f t="shared" si="8"/>
        <v>0.13778935185185104</v>
      </c>
      <c r="AY36" s="55">
        <f t="shared" si="9"/>
        <v>13</v>
      </c>
      <c r="AZ36" s="55">
        <f t="shared" si="10"/>
        <v>987</v>
      </c>
      <c r="BB36" s="56">
        <f t="shared" si="11"/>
        <v>5</v>
      </c>
      <c r="BC36" s="52" t="s">
        <v>63</v>
      </c>
      <c r="BD36" s="53">
        <f t="shared" si="12"/>
        <v>315</v>
      </c>
      <c r="BE36" s="7">
        <f t="shared" si="13"/>
        <v>0.13778935185185104</v>
      </c>
      <c r="BG36" s="55" t="str">
        <f t="shared" si="14"/>
        <v xml:space="preserve"> </v>
      </c>
      <c r="BH36" s="55" t="str">
        <f t="shared" si="15"/>
        <v xml:space="preserve"> </v>
      </c>
      <c r="BJ36" s="57" t="str">
        <f t="shared" si="16"/>
        <v xml:space="preserve"> </v>
      </c>
      <c r="BK36" s="52" t="s">
        <v>63</v>
      </c>
      <c r="BL36" s="53">
        <f t="shared" si="17"/>
        <v>315</v>
      </c>
      <c r="BM36" s="7">
        <f t="shared" si="18"/>
        <v>0.13778935185185104</v>
      </c>
      <c r="BO36" s="9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</row>
    <row r="37" spans="1:85" s="10" customFormat="1" ht="16.5">
      <c r="B37" s="39">
        <v>32</v>
      </c>
      <c r="C37" s="58" t="s">
        <v>25</v>
      </c>
      <c r="D37" s="62" t="s">
        <v>31</v>
      </c>
      <c r="G37" s="42">
        <v>1</v>
      </c>
      <c r="H37" s="42">
        <v>1</v>
      </c>
      <c r="I37" s="42">
        <v>1</v>
      </c>
      <c r="J37" s="42">
        <v>1</v>
      </c>
      <c r="K37" s="42">
        <v>1</v>
      </c>
      <c r="L37" s="42">
        <v>1</v>
      </c>
      <c r="M37" s="42">
        <v>1</v>
      </c>
      <c r="N37" s="42">
        <v>1</v>
      </c>
      <c r="O37" s="42">
        <v>1</v>
      </c>
      <c r="P37" s="42">
        <v>1</v>
      </c>
      <c r="Q37" s="42">
        <v>1</v>
      </c>
      <c r="R37" s="42">
        <v>1</v>
      </c>
      <c r="S37" s="42">
        <v>1</v>
      </c>
      <c r="T37" s="42">
        <v>1</v>
      </c>
      <c r="U37" s="42">
        <v>1</v>
      </c>
      <c r="V37" s="42">
        <v>1</v>
      </c>
      <c r="W37" s="42">
        <v>1</v>
      </c>
      <c r="X37" s="42">
        <v>1</v>
      </c>
      <c r="Y37" s="42">
        <v>1</v>
      </c>
      <c r="Z37" s="42">
        <v>1</v>
      </c>
      <c r="AA37" s="42">
        <v>1</v>
      </c>
      <c r="AB37" s="42">
        <v>1</v>
      </c>
      <c r="AC37" s="42">
        <v>1</v>
      </c>
      <c r="AD37" s="42">
        <v>1</v>
      </c>
      <c r="AF37" s="44">
        <f t="shared" si="0"/>
        <v>325</v>
      </c>
      <c r="AH37" s="45">
        <v>0.74791666666666667</v>
      </c>
      <c r="AI37" s="45">
        <v>0.82118055555555547</v>
      </c>
      <c r="AJ37" s="46">
        <f t="shared" si="1"/>
        <v>7.3263888888888795E-2</v>
      </c>
      <c r="AK37" s="45">
        <v>0.80185185185185182</v>
      </c>
      <c r="AL37" s="45">
        <v>0.80607638888888899</v>
      </c>
      <c r="AM37" s="47">
        <f t="shared" si="2"/>
        <v>0.11128472222222341</v>
      </c>
      <c r="AO37" s="48">
        <f t="shared" si="3"/>
        <v>0</v>
      </c>
      <c r="AQ37" s="49">
        <f t="shared" si="4"/>
        <v>325</v>
      </c>
      <c r="AS37" s="50">
        <f t="shared" si="5"/>
        <v>324.88871527777775</v>
      </c>
      <c r="AU37" s="51">
        <f t="shared" si="6"/>
        <v>3</v>
      </c>
      <c r="AV37" s="60" t="s">
        <v>25</v>
      </c>
      <c r="AW37" s="53">
        <f t="shared" si="7"/>
        <v>325</v>
      </c>
      <c r="AX37" s="54">
        <f t="shared" si="8"/>
        <v>0.11128472222222341</v>
      </c>
      <c r="AY37" s="55" t="str">
        <f t="shared" si="9"/>
        <v xml:space="preserve"> </v>
      </c>
      <c r="AZ37" s="55" t="str">
        <f t="shared" si="10"/>
        <v xml:space="preserve"> </v>
      </c>
      <c r="BB37" s="56" t="str">
        <f t="shared" si="11"/>
        <v xml:space="preserve"> </v>
      </c>
      <c r="BC37" s="60" t="s">
        <v>25</v>
      </c>
      <c r="BD37" s="53">
        <f t="shared" si="12"/>
        <v>325</v>
      </c>
      <c r="BE37" s="7">
        <f t="shared" si="13"/>
        <v>0.11128472222222341</v>
      </c>
      <c r="BG37" s="55" t="str">
        <f t="shared" si="14"/>
        <v xml:space="preserve"> </v>
      </c>
      <c r="BH37" s="55" t="str">
        <f t="shared" si="15"/>
        <v xml:space="preserve"> </v>
      </c>
      <c r="BJ37" s="57" t="str">
        <f t="shared" si="16"/>
        <v xml:space="preserve"> </v>
      </c>
      <c r="BK37" s="60" t="s">
        <v>25</v>
      </c>
      <c r="BL37" s="53">
        <f t="shared" si="17"/>
        <v>325</v>
      </c>
      <c r="BM37" s="7">
        <f t="shared" si="18"/>
        <v>0.11128472222222341</v>
      </c>
      <c r="BO37" s="9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</row>
    <row r="38" spans="1:85" s="10" customFormat="1" ht="15.75">
      <c r="B38" s="39">
        <v>35</v>
      </c>
      <c r="C38" s="63" t="s">
        <v>64</v>
      </c>
      <c r="D38" s="66" t="s">
        <v>51</v>
      </c>
      <c r="G38" s="42">
        <v>1</v>
      </c>
      <c r="H38" s="42">
        <v>1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1</v>
      </c>
      <c r="T38" s="42">
        <v>0</v>
      </c>
      <c r="U38" s="42">
        <v>0</v>
      </c>
      <c r="V38" s="42">
        <v>0</v>
      </c>
      <c r="W38" s="42">
        <v>0</v>
      </c>
      <c r="X38" s="42">
        <v>1</v>
      </c>
      <c r="Y38" s="42">
        <v>1</v>
      </c>
      <c r="Z38" s="42">
        <v>1</v>
      </c>
      <c r="AA38" s="42">
        <v>0</v>
      </c>
      <c r="AB38" s="42">
        <v>1</v>
      </c>
      <c r="AC38" s="42">
        <v>1</v>
      </c>
      <c r="AD38" s="42">
        <v>1</v>
      </c>
      <c r="AF38" s="44">
        <f t="shared" si="0"/>
        <v>80</v>
      </c>
      <c r="AH38" s="45">
        <v>0.74791666666666667</v>
      </c>
      <c r="AI38" s="45">
        <v>0.82644675925925926</v>
      </c>
      <c r="AJ38" s="46">
        <f t="shared" si="1"/>
        <v>7.8530092592592582E-2</v>
      </c>
      <c r="AK38" s="45">
        <v>0.83333333333333337</v>
      </c>
      <c r="AL38" s="45">
        <v>0.84027777777777779</v>
      </c>
      <c r="AM38" s="47">
        <f t="shared" si="2"/>
        <v>0.14103009259259236</v>
      </c>
      <c r="AO38" s="48">
        <f t="shared" si="3"/>
        <v>0</v>
      </c>
      <c r="AQ38" s="49">
        <f t="shared" si="4"/>
        <v>80</v>
      </c>
      <c r="AS38" s="50">
        <f t="shared" si="5"/>
        <v>79.858969907407413</v>
      </c>
      <c r="AU38" s="51">
        <f t="shared" si="6"/>
        <v>29</v>
      </c>
      <c r="AV38" s="65" t="s">
        <v>64</v>
      </c>
      <c r="AW38" s="53">
        <f t="shared" si="7"/>
        <v>80</v>
      </c>
      <c r="AX38" s="54">
        <f t="shared" si="8"/>
        <v>0.14103009259259236</v>
      </c>
      <c r="AY38" s="55" t="str">
        <f t="shared" si="9"/>
        <v xml:space="preserve"> </v>
      </c>
      <c r="AZ38" s="55" t="str">
        <f t="shared" si="10"/>
        <v xml:space="preserve"> </v>
      </c>
      <c r="BB38" s="56" t="str">
        <f t="shared" si="11"/>
        <v xml:space="preserve"> </v>
      </c>
      <c r="BC38" s="65" t="s">
        <v>64</v>
      </c>
      <c r="BD38" s="53">
        <f t="shared" si="12"/>
        <v>80</v>
      </c>
      <c r="BE38" s="7">
        <f t="shared" si="13"/>
        <v>0.14103009259259236</v>
      </c>
      <c r="BG38" s="55">
        <f t="shared" si="14"/>
        <v>29</v>
      </c>
      <c r="BH38" s="55">
        <f t="shared" si="15"/>
        <v>971</v>
      </c>
      <c r="BJ38" s="57">
        <f>IF(BH38=" "," ",RANK(BH38,BH$7:BH$39))</f>
        <v>3</v>
      </c>
      <c r="BK38" s="65" t="s">
        <v>64</v>
      </c>
      <c r="BL38" s="53">
        <f t="shared" si="17"/>
        <v>80</v>
      </c>
      <c r="BM38" s="7">
        <f t="shared" si="18"/>
        <v>0.14103009259259236</v>
      </c>
      <c r="BO38" s="9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</row>
    <row r="39" spans="1:85" s="10" customFormat="1" ht="16.5">
      <c r="B39" s="39">
        <v>34</v>
      </c>
      <c r="C39" s="63" t="s">
        <v>60</v>
      </c>
      <c r="D39" s="66" t="s">
        <v>51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1</v>
      </c>
      <c r="AA39" s="42">
        <v>1</v>
      </c>
      <c r="AB39" s="42">
        <v>1</v>
      </c>
      <c r="AC39" s="42">
        <v>0</v>
      </c>
      <c r="AD39" s="42">
        <v>1</v>
      </c>
      <c r="AF39" s="44">
        <f t="shared" si="0"/>
        <v>35</v>
      </c>
      <c r="AH39" s="45">
        <v>0.74791666666666667</v>
      </c>
      <c r="AI39" s="45">
        <v>0.86249999999999993</v>
      </c>
      <c r="AJ39" s="46">
        <f t="shared" si="1"/>
        <v>0.11458333333333326</v>
      </c>
      <c r="AK39" s="45">
        <v>0.83333333333333337</v>
      </c>
      <c r="AL39" s="45">
        <v>0.84027777777777779</v>
      </c>
      <c r="AM39" s="47">
        <f t="shared" si="2"/>
        <v>0.17708333333333304</v>
      </c>
      <c r="AO39" s="48">
        <f t="shared" si="3"/>
        <v>-250</v>
      </c>
      <c r="AQ39" s="49">
        <f t="shared" si="4"/>
        <v>-215</v>
      </c>
      <c r="AS39" s="50">
        <f t="shared" si="5"/>
        <v>-215.17708333333334</v>
      </c>
      <c r="AU39" s="51">
        <f t="shared" si="6"/>
        <v>32</v>
      </c>
      <c r="AV39" s="65" t="s">
        <v>60</v>
      </c>
      <c r="AW39" s="53">
        <f t="shared" si="7"/>
        <v>-215</v>
      </c>
      <c r="AX39" s="54">
        <f t="shared" si="8"/>
        <v>0.17708333333333304</v>
      </c>
      <c r="AY39" s="55" t="str">
        <f t="shared" si="9"/>
        <v xml:space="preserve"> </v>
      </c>
      <c r="AZ39" s="55" t="str">
        <f t="shared" si="10"/>
        <v xml:space="preserve"> </v>
      </c>
      <c r="BB39" s="56" t="str">
        <f t="shared" si="11"/>
        <v xml:space="preserve"> </v>
      </c>
      <c r="BC39" s="65" t="s">
        <v>60</v>
      </c>
      <c r="BD39" s="53">
        <f t="shared" si="12"/>
        <v>-215</v>
      </c>
      <c r="BE39" s="7">
        <f t="shared" si="13"/>
        <v>0.17708333333333304</v>
      </c>
      <c r="BG39" s="55">
        <f t="shared" si="14"/>
        <v>32</v>
      </c>
      <c r="BH39" s="55">
        <f t="shared" si="15"/>
        <v>968</v>
      </c>
      <c r="BJ39" s="57">
        <f>IF(BH39=" "," ",RANK(BH39,BH$7:BH$39))</f>
        <v>4</v>
      </c>
      <c r="BK39" s="65" t="s">
        <v>60</v>
      </c>
      <c r="BL39" s="53">
        <f t="shared" si="17"/>
        <v>-215</v>
      </c>
      <c r="BM39" s="7">
        <f t="shared" si="18"/>
        <v>0.17708333333333304</v>
      </c>
      <c r="BO39" s="9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</row>
    <row r="40" spans="1:85" s="10" customFormat="1">
      <c r="AS40" s="11"/>
      <c r="AX40" s="12"/>
      <c r="AY40" s="12"/>
      <c r="AZ40" s="12"/>
      <c r="BO40" s="9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</row>
    <row r="41" spans="1:85" s="10" customFormat="1">
      <c r="AS41" s="11"/>
      <c r="AX41" s="12"/>
      <c r="AY41" s="12"/>
      <c r="AZ41" s="12"/>
      <c r="BO41" s="9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</row>
    <row r="42" spans="1:85" s="76" customFormat="1" ht="19.5" customHeight="1">
      <c r="A42" s="10"/>
      <c r="B42" s="10"/>
      <c r="C42" s="10"/>
      <c r="D42" s="10"/>
      <c r="E42" s="10"/>
      <c r="F42" s="10"/>
      <c r="G42" s="69"/>
      <c r="H42" s="69"/>
      <c r="I42" s="70" t="s">
        <v>56</v>
      </c>
      <c r="J42" s="71"/>
      <c r="K42" s="71"/>
      <c r="L42" s="72"/>
      <c r="M42" s="72"/>
      <c r="N42" s="72"/>
      <c r="O42" s="72"/>
      <c r="P42" s="72"/>
      <c r="Q42" s="72"/>
      <c r="R42" s="72"/>
      <c r="S42" s="72"/>
      <c r="T42" s="73" t="s">
        <v>48</v>
      </c>
      <c r="U42" s="74" t="s">
        <v>49</v>
      </c>
      <c r="V42" s="75"/>
      <c r="X42" s="77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1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9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</row>
    <row r="43" spans="1:85" s="77" customFormat="1" ht="15.75">
      <c r="A43" s="10"/>
      <c r="B43" s="10"/>
      <c r="C43" s="10"/>
      <c r="D43" s="10"/>
      <c r="E43" s="10"/>
      <c r="F43" s="10"/>
      <c r="G43" s="78">
        <v>1</v>
      </c>
      <c r="H43" s="79" t="str">
        <f>VLOOKUP(G43,$AU$7:$AX$39,2,FALSE)</f>
        <v>Les Gobelins</v>
      </c>
      <c r="I43" s="80"/>
      <c r="J43" s="81"/>
      <c r="K43" s="81"/>
      <c r="L43" s="82"/>
      <c r="M43" s="82"/>
      <c r="N43" s="82"/>
      <c r="O43" s="82"/>
      <c r="P43" s="82"/>
      <c r="Q43" s="82"/>
      <c r="R43" s="82"/>
      <c r="S43" s="82"/>
      <c r="T43" s="83">
        <f>VLOOKUP(G43,$AU$7:$AX$39,3,FALSE)</f>
        <v>325</v>
      </c>
      <c r="U43" s="116">
        <f>VLOOKUP(G43,$AU$7:$AX$39,4,FALSE)</f>
        <v>0.10656249999999845</v>
      </c>
      <c r="V43" s="117"/>
      <c r="Y43" s="10"/>
      <c r="Z43" s="69"/>
      <c r="AA43" s="69"/>
      <c r="AB43" s="84" t="s">
        <v>58</v>
      </c>
      <c r="AC43" s="85"/>
      <c r="AD43" s="85"/>
      <c r="AE43" s="86"/>
      <c r="AF43" s="86"/>
      <c r="AG43" s="86"/>
      <c r="AH43" s="86"/>
      <c r="AI43" s="86"/>
      <c r="AJ43" s="87" t="s">
        <v>48</v>
      </c>
      <c r="AK43" s="88" t="s">
        <v>57</v>
      </c>
      <c r="AL43" s="89"/>
      <c r="AM43" s="10"/>
      <c r="AN43" s="10"/>
      <c r="AO43" s="10"/>
      <c r="AP43" s="10"/>
      <c r="AQ43" s="10"/>
      <c r="AR43" s="10"/>
      <c r="AS43" s="11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K43" s="90"/>
      <c r="BL43" s="90"/>
      <c r="BM43" s="90"/>
      <c r="BN43" s="90"/>
      <c r="BO43" s="9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</row>
    <row r="44" spans="1:85" s="77" customFormat="1" ht="15.75">
      <c r="A44" s="10"/>
      <c r="B44" s="10"/>
      <c r="C44" s="10"/>
      <c r="D44" s="10"/>
      <c r="E44" s="10"/>
      <c r="F44" s="10"/>
      <c r="G44" s="91">
        <v>2</v>
      </c>
      <c r="H44" s="92" t="str">
        <f t="shared" ref="H44:H74" si="19">VLOOKUP(G44,$AU$7:$AX$39,2,FALSE)</f>
        <v>ALBE Raid Aventure</v>
      </c>
      <c r="I44" s="93"/>
      <c r="J44" s="94"/>
      <c r="K44" s="94"/>
      <c r="L44" s="95"/>
      <c r="M44" s="95"/>
      <c r="N44" s="95"/>
      <c r="O44" s="95"/>
      <c r="P44" s="95"/>
      <c r="Q44" s="95"/>
      <c r="R44" s="95"/>
      <c r="S44" s="95"/>
      <c r="T44" s="96">
        <f t="shared" ref="T44:T74" si="20">VLOOKUP(G44,$AU$7:$AX$39,3,FALSE)</f>
        <v>325</v>
      </c>
      <c r="U44" s="106">
        <f t="shared" ref="U44:U74" si="21">VLOOKUP(G44,$AU$7:$AX$39,4,FALSE)</f>
        <v>0.10708333333333231</v>
      </c>
      <c r="V44" s="107"/>
      <c r="Y44" s="10"/>
      <c r="Z44" s="78">
        <v>1</v>
      </c>
      <c r="AA44" s="79" t="str">
        <f>VLOOKUP(Z44,$BB$7:$BE$39,2,FALSE)</f>
        <v>ALBE Raid Aventure</v>
      </c>
      <c r="AB44" s="81"/>
      <c r="AC44" s="81"/>
      <c r="AD44" s="81"/>
      <c r="AE44" s="81"/>
      <c r="AF44" s="82"/>
      <c r="AG44" s="82"/>
      <c r="AH44" s="82"/>
      <c r="AI44" s="82"/>
      <c r="AJ44" s="83">
        <f>VLOOKUP(Z44,$BB$7:$BE$39,3,FALSE)</f>
        <v>325</v>
      </c>
      <c r="AK44" s="116">
        <f>VLOOKUP(Z44,$BB$7:$BE$39,4,FALSE)</f>
        <v>0.10708333333333231</v>
      </c>
      <c r="AL44" s="118"/>
      <c r="AM44" s="97" t="s">
        <v>16</v>
      </c>
      <c r="AN44" s="10"/>
      <c r="AO44" s="10"/>
      <c r="AP44" s="10"/>
      <c r="AQ44" s="10"/>
      <c r="AR44" s="10"/>
      <c r="AS44" s="11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O44" s="69"/>
    </row>
    <row r="45" spans="1:85" s="77" customFormat="1" ht="15.75">
      <c r="A45" s="10"/>
      <c r="B45" s="10"/>
      <c r="C45" s="97" t="s">
        <v>16</v>
      </c>
      <c r="D45" s="10"/>
      <c r="E45" s="10"/>
      <c r="F45" s="10"/>
      <c r="G45" s="91">
        <v>3</v>
      </c>
      <c r="H45" s="92" t="str">
        <f t="shared" si="19"/>
        <v>Vikazim Zam Zoum</v>
      </c>
      <c r="I45" s="93"/>
      <c r="J45" s="94"/>
      <c r="K45" s="94"/>
      <c r="L45" s="95"/>
      <c r="M45" s="95"/>
      <c r="N45" s="95"/>
      <c r="O45" s="95"/>
      <c r="P45" s="95"/>
      <c r="Q45" s="95"/>
      <c r="R45" s="95"/>
      <c r="S45" s="95"/>
      <c r="T45" s="96">
        <f t="shared" si="20"/>
        <v>325</v>
      </c>
      <c r="U45" s="106">
        <f t="shared" si="21"/>
        <v>0.11128472222222341</v>
      </c>
      <c r="V45" s="107"/>
      <c r="Y45" s="10"/>
      <c r="Z45" s="91">
        <v>2</v>
      </c>
      <c r="AA45" s="92" t="str">
        <f t="shared" ref="AA45:AA59" si="22">VLOOKUP(Z45,$BB$7:$BE$39,2,FALSE)</f>
        <v xml:space="preserve">Sunseeker </v>
      </c>
      <c r="AB45" s="94"/>
      <c r="AC45" s="94"/>
      <c r="AD45" s="94"/>
      <c r="AE45" s="94"/>
      <c r="AF45" s="95"/>
      <c r="AG45" s="95"/>
      <c r="AH45" s="95"/>
      <c r="AI45" s="95"/>
      <c r="AJ45" s="96">
        <f t="shared" ref="AJ45:AJ59" si="23">VLOOKUP(Z45,$BB$7:$BE$39,3,FALSE)</f>
        <v>325</v>
      </c>
      <c r="AK45" s="106">
        <f t="shared" ref="AK45:AK59" si="24">VLOOKUP(Z45,$BB$7:$BE$39,4,FALSE)</f>
        <v>0.1131597222222217</v>
      </c>
      <c r="AL45" s="108"/>
      <c r="AM45" s="10"/>
      <c r="AN45" s="10"/>
      <c r="AO45" s="10"/>
      <c r="AP45" s="10"/>
      <c r="AQ45" s="10"/>
      <c r="AR45" s="10"/>
      <c r="AS45" s="11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O45" s="69"/>
    </row>
    <row r="46" spans="1:85" s="77" customFormat="1" ht="15.75">
      <c r="A46" s="10"/>
      <c r="B46" s="10"/>
      <c r="C46" s="10"/>
      <c r="D46" s="10"/>
      <c r="E46" s="10"/>
      <c r="F46" s="10"/>
      <c r="G46" s="91">
        <v>4</v>
      </c>
      <c r="H46" s="92" t="str">
        <f t="shared" si="19"/>
        <v xml:space="preserve">Sunseeker </v>
      </c>
      <c r="I46" s="93"/>
      <c r="J46" s="94"/>
      <c r="K46" s="94"/>
      <c r="L46" s="95"/>
      <c r="M46" s="95"/>
      <c r="N46" s="95"/>
      <c r="O46" s="95"/>
      <c r="P46" s="95"/>
      <c r="Q46" s="95"/>
      <c r="R46" s="95"/>
      <c r="S46" s="95"/>
      <c r="T46" s="96">
        <f t="shared" si="20"/>
        <v>325</v>
      </c>
      <c r="U46" s="106">
        <f t="shared" si="21"/>
        <v>0.1131597222222217</v>
      </c>
      <c r="V46" s="107"/>
      <c r="Y46" s="10"/>
      <c r="Z46" s="91">
        <v>3</v>
      </c>
      <c r="AA46" s="92" t="str">
        <f t="shared" si="22"/>
        <v>Korrigan</v>
      </c>
      <c r="AB46" s="10"/>
      <c r="AC46" s="10"/>
      <c r="AD46" s="10"/>
      <c r="AE46" s="10"/>
      <c r="AF46" s="10"/>
      <c r="AG46" s="10"/>
      <c r="AH46" s="10"/>
      <c r="AI46" s="10"/>
      <c r="AJ46" s="96">
        <f t="shared" si="23"/>
        <v>325</v>
      </c>
      <c r="AK46" s="106">
        <f t="shared" si="24"/>
        <v>0.1421874999999988</v>
      </c>
      <c r="AL46" s="108"/>
      <c r="AM46" s="10"/>
      <c r="AN46" s="10"/>
      <c r="AO46" s="10"/>
      <c r="AP46" s="10"/>
      <c r="AQ46" s="10"/>
      <c r="AR46" s="10"/>
      <c r="AS46" s="11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O46" s="69"/>
    </row>
    <row r="47" spans="1:85" s="77" customFormat="1" ht="15.75">
      <c r="A47" s="10"/>
      <c r="B47" s="10"/>
      <c r="C47" s="10"/>
      <c r="D47" s="10"/>
      <c r="E47" s="10"/>
      <c r="F47" s="10"/>
      <c r="G47" s="91">
        <v>5</v>
      </c>
      <c r="H47" s="92" t="str">
        <f t="shared" si="19"/>
        <v>Raid du slip</v>
      </c>
      <c r="I47" s="93"/>
      <c r="J47" s="94"/>
      <c r="K47" s="94"/>
      <c r="L47" s="95"/>
      <c r="M47" s="95"/>
      <c r="N47" s="95"/>
      <c r="O47" s="95"/>
      <c r="P47" s="95"/>
      <c r="Q47" s="95"/>
      <c r="R47" s="95"/>
      <c r="S47" s="95"/>
      <c r="T47" s="96">
        <f t="shared" si="20"/>
        <v>325</v>
      </c>
      <c r="U47" s="106">
        <f t="shared" si="21"/>
        <v>0.11861111111111033</v>
      </c>
      <c r="V47" s="107"/>
      <c r="Y47" s="10"/>
      <c r="Z47" s="91">
        <v>4</v>
      </c>
      <c r="AA47" s="92" t="str">
        <f t="shared" si="22"/>
        <v>Vir'king girl and beubeu</v>
      </c>
      <c r="AB47" s="10"/>
      <c r="AC47" s="10"/>
      <c r="AD47" s="10"/>
      <c r="AE47" s="10"/>
      <c r="AF47" s="10"/>
      <c r="AG47" s="10"/>
      <c r="AH47" s="10"/>
      <c r="AI47" s="10"/>
      <c r="AJ47" s="96">
        <f t="shared" si="23"/>
        <v>325</v>
      </c>
      <c r="AK47" s="106">
        <f t="shared" si="24"/>
        <v>0.15000000000000024</v>
      </c>
      <c r="AL47" s="108"/>
      <c r="AM47" s="10"/>
      <c r="AN47" s="10"/>
      <c r="AO47" s="10"/>
      <c r="AP47" s="10"/>
      <c r="AQ47" s="10"/>
      <c r="AR47" s="10"/>
      <c r="AS47" s="11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O47" s="69"/>
    </row>
    <row r="48" spans="1:85" s="77" customFormat="1" ht="15.75">
      <c r="A48" s="10"/>
      <c r="B48" s="97"/>
      <c r="C48" s="10"/>
      <c r="D48" s="10"/>
      <c r="E48" s="10"/>
      <c r="F48" s="10"/>
      <c r="G48" s="91">
        <v>6</v>
      </c>
      <c r="H48" s="92" t="str">
        <f t="shared" si="19"/>
        <v>Les camemberts</v>
      </c>
      <c r="I48" s="93"/>
      <c r="J48" s="94"/>
      <c r="K48" s="94"/>
      <c r="L48" s="95"/>
      <c r="M48" s="95"/>
      <c r="N48" s="95"/>
      <c r="O48" s="95"/>
      <c r="P48" s="95"/>
      <c r="Q48" s="95"/>
      <c r="R48" s="95"/>
      <c r="S48" s="95"/>
      <c r="T48" s="96">
        <f t="shared" si="20"/>
        <v>325</v>
      </c>
      <c r="U48" s="106">
        <f t="shared" si="21"/>
        <v>0.13060185185185125</v>
      </c>
      <c r="V48" s="107"/>
      <c r="W48" s="77" t="s">
        <v>16</v>
      </c>
      <c r="Y48" s="10"/>
      <c r="Z48" s="91">
        <v>5</v>
      </c>
      <c r="AA48" s="92" t="str">
        <f t="shared" si="22"/>
        <v>Vir'King and Bény Queen</v>
      </c>
      <c r="AB48" s="97"/>
      <c r="AC48" s="10"/>
      <c r="AD48" s="10"/>
      <c r="AE48" s="10"/>
      <c r="AF48" s="10"/>
      <c r="AG48" s="10"/>
      <c r="AH48" s="97"/>
      <c r="AI48" s="10"/>
      <c r="AJ48" s="96">
        <f t="shared" si="23"/>
        <v>315</v>
      </c>
      <c r="AK48" s="106">
        <f t="shared" si="24"/>
        <v>0.13778935185185104</v>
      </c>
      <c r="AL48" s="108"/>
      <c r="AM48" s="10"/>
      <c r="AN48" s="10"/>
      <c r="AO48" s="10"/>
      <c r="AP48" s="10"/>
      <c r="AQ48" s="10"/>
      <c r="AR48" s="10"/>
      <c r="AS48" s="11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O48" s="69"/>
    </row>
    <row r="49" spans="1:67" s="77" customFormat="1" ht="15.75">
      <c r="A49" s="10"/>
      <c r="B49" s="10"/>
      <c r="C49" s="10"/>
      <c r="D49" s="10"/>
      <c r="E49" s="10"/>
      <c r="F49" s="10"/>
      <c r="G49" s="91">
        <v>7</v>
      </c>
      <c r="H49" s="92" t="str">
        <f t="shared" si="19"/>
        <v>Les Tessonais</v>
      </c>
      <c r="I49" s="93"/>
      <c r="J49" s="94"/>
      <c r="K49" s="94"/>
      <c r="L49" s="95"/>
      <c r="M49" s="95"/>
      <c r="N49" s="95"/>
      <c r="O49" s="95"/>
      <c r="P49" s="95"/>
      <c r="Q49" s="95"/>
      <c r="R49" s="95"/>
      <c r="S49" s="95"/>
      <c r="T49" s="96">
        <f t="shared" si="20"/>
        <v>325</v>
      </c>
      <c r="U49" s="106">
        <f t="shared" si="21"/>
        <v>0.13214120370370275</v>
      </c>
      <c r="V49" s="107"/>
      <c r="Z49" s="91">
        <v>6</v>
      </c>
      <c r="AA49" s="92" t="str">
        <f t="shared" si="22"/>
        <v>Les Uro-Crennois</v>
      </c>
      <c r="AB49" s="95"/>
      <c r="AC49" s="95"/>
      <c r="AD49" s="95"/>
      <c r="AE49" s="95"/>
      <c r="AF49" s="95"/>
      <c r="AG49" s="95"/>
      <c r="AH49" s="95"/>
      <c r="AI49" s="95"/>
      <c r="AJ49" s="96">
        <f t="shared" si="23"/>
        <v>300</v>
      </c>
      <c r="AK49" s="106">
        <f t="shared" si="24"/>
        <v>0.13559027777777777</v>
      </c>
      <c r="AL49" s="108"/>
      <c r="AN49" s="10"/>
      <c r="AO49" s="10"/>
      <c r="AP49" s="10"/>
      <c r="AQ49" s="10"/>
      <c r="AR49" s="10"/>
      <c r="AS49" s="11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O49" s="69"/>
    </row>
    <row r="50" spans="1:67" s="77" customFormat="1" ht="15.75">
      <c r="A50" s="10"/>
      <c r="B50" s="10"/>
      <c r="C50" s="10"/>
      <c r="D50" s="10"/>
      <c r="E50" s="10"/>
      <c r="F50" s="10"/>
      <c r="G50" s="91">
        <v>8</v>
      </c>
      <c r="H50" s="92" t="str">
        <f t="shared" si="19"/>
        <v>Les deb's</v>
      </c>
      <c r="I50" s="93"/>
      <c r="J50" s="94"/>
      <c r="K50" s="94"/>
      <c r="L50" s="95"/>
      <c r="M50" s="95"/>
      <c r="N50" s="95"/>
      <c r="O50" s="95"/>
      <c r="P50" s="95"/>
      <c r="Q50" s="95"/>
      <c r="R50" s="95"/>
      <c r="S50" s="95"/>
      <c r="T50" s="96">
        <f t="shared" si="20"/>
        <v>325</v>
      </c>
      <c r="U50" s="106">
        <f t="shared" si="21"/>
        <v>0.13944444444444515</v>
      </c>
      <c r="V50" s="107"/>
      <c r="Z50" s="91">
        <v>7</v>
      </c>
      <c r="AA50" s="92" t="str">
        <f t="shared" si="22"/>
        <v>Les Vantoraids</v>
      </c>
      <c r="AB50" s="95"/>
      <c r="AC50" s="95"/>
      <c r="AD50" s="95"/>
      <c r="AE50" s="95"/>
      <c r="AF50" s="95"/>
      <c r="AG50" s="95"/>
      <c r="AH50" s="95"/>
      <c r="AI50" s="95"/>
      <c r="AJ50" s="96">
        <f t="shared" si="23"/>
        <v>300</v>
      </c>
      <c r="AK50" s="106">
        <f t="shared" si="24"/>
        <v>0.1462037037037025</v>
      </c>
      <c r="AL50" s="108"/>
      <c r="AN50" s="10"/>
      <c r="AO50" s="10"/>
      <c r="AP50" s="10"/>
      <c r="AQ50" s="10"/>
      <c r="AR50" s="10"/>
      <c r="AS50" s="11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O50" s="69"/>
    </row>
    <row r="51" spans="1:67" s="77" customFormat="1" ht="15.75">
      <c r="A51" s="10"/>
      <c r="B51" s="10"/>
      <c r="C51" s="97"/>
      <c r="D51" s="10"/>
      <c r="E51" s="10"/>
      <c r="F51" s="10"/>
      <c r="G51" s="91">
        <v>9</v>
      </c>
      <c r="H51" s="92" t="str">
        <f t="shared" si="19"/>
        <v>Les Raid Bulls</v>
      </c>
      <c r="I51" s="93"/>
      <c r="J51" s="94"/>
      <c r="K51" s="94"/>
      <c r="L51" s="95"/>
      <c r="M51" s="95"/>
      <c r="N51" s="95"/>
      <c r="O51" s="95"/>
      <c r="P51" s="95"/>
      <c r="Q51" s="95"/>
      <c r="R51" s="95"/>
      <c r="S51" s="95"/>
      <c r="T51" s="96">
        <f t="shared" si="20"/>
        <v>325</v>
      </c>
      <c r="U51" s="106">
        <f t="shared" si="21"/>
        <v>0.14131944444444433</v>
      </c>
      <c r="V51" s="107"/>
      <c r="Z51" s="91">
        <v>8</v>
      </c>
      <c r="AA51" s="92" t="str">
        <f t="shared" si="22"/>
        <v xml:space="preserve">The Bad </v>
      </c>
      <c r="AB51" s="95"/>
      <c r="AC51" s="95"/>
      <c r="AD51" s="95"/>
      <c r="AE51" s="95"/>
      <c r="AF51" s="95"/>
      <c r="AG51" s="95"/>
      <c r="AH51" s="95"/>
      <c r="AI51" s="95"/>
      <c r="AJ51" s="96">
        <f t="shared" si="23"/>
        <v>290</v>
      </c>
      <c r="AK51" s="106">
        <f t="shared" si="24"/>
        <v>0.14030092592592602</v>
      </c>
      <c r="AL51" s="108"/>
      <c r="AN51" s="10"/>
      <c r="AO51" s="10"/>
      <c r="AP51" s="10"/>
      <c r="AQ51" s="10"/>
      <c r="AR51" s="10"/>
      <c r="AS51" s="11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O51" s="69"/>
    </row>
    <row r="52" spans="1:67" s="77" customFormat="1" ht="15.75">
      <c r="A52" s="10"/>
      <c r="B52" s="10"/>
      <c r="C52" s="97"/>
      <c r="D52" s="10"/>
      <c r="E52" s="10"/>
      <c r="F52" s="10"/>
      <c r="G52" s="91">
        <v>10</v>
      </c>
      <c r="H52" s="92" t="str">
        <f t="shared" si="19"/>
        <v>Korrigan</v>
      </c>
      <c r="I52" s="93"/>
      <c r="J52" s="94"/>
      <c r="K52" s="94"/>
      <c r="L52" s="95"/>
      <c r="M52" s="95"/>
      <c r="N52" s="95"/>
      <c r="O52" s="95"/>
      <c r="P52" s="95"/>
      <c r="Q52" s="95"/>
      <c r="R52" s="95"/>
      <c r="S52" s="95"/>
      <c r="T52" s="96">
        <f t="shared" si="20"/>
        <v>325</v>
      </c>
      <c r="U52" s="106">
        <f t="shared" si="21"/>
        <v>0.1421874999999988</v>
      </c>
      <c r="V52" s="107"/>
      <c r="Z52" s="91">
        <v>9</v>
      </c>
      <c r="AA52" s="92" t="str">
        <f t="shared" si="22"/>
        <v>Les Verres Luisants</v>
      </c>
      <c r="AB52" s="95"/>
      <c r="AC52" s="95"/>
      <c r="AD52" s="95"/>
      <c r="AE52" s="95"/>
      <c r="AF52" s="95"/>
      <c r="AG52" s="95"/>
      <c r="AH52" s="95"/>
      <c r="AI52" s="95"/>
      <c r="AJ52" s="96">
        <f t="shared" si="23"/>
        <v>285</v>
      </c>
      <c r="AK52" s="106">
        <f t="shared" si="24"/>
        <v>0.14768518518518625</v>
      </c>
      <c r="AL52" s="108"/>
      <c r="AN52" s="10"/>
      <c r="AO52" s="10"/>
      <c r="AP52" s="10"/>
      <c r="AQ52" s="10"/>
      <c r="AR52" s="10"/>
      <c r="AS52" s="11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O52" s="69"/>
    </row>
    <row r="53" spans="1:67" s="77" customFormat="1" ht="15.75">
      <c r="A53" s="10"/>
      <c r="B53" s="10"/>
      <c r="C53" s="97"/>
      <c r="D53" s="10"/>
      <c r="E53" s="10"/>
      <c r="F53" s="10"/>
      <c r="G53" s="91">
        <v>11</v>
      </c>
      <c r="H53" s="92" t="str">
        <f t="shared" si="19"/>
        <v>Vir'king girl and beubeu</v>
      </c>
      <c r="I53" s="93"/>
      <c r="J53" s="94"/>
      <c r="K53" s="94"/>
      <c r="L53" s="95"/>
      <c r="M53" s="95"/>
      <c r="N53" s="95"/>
      <c r="O53" s="95"/>
      <c r="P53" s="95"/>
      <c r="Q53" s="95"/>
      <c r="R53" s="95"/>
      <c r="S53" s="95"/>
      <c r="T53" s="96">
        <f t="shared" si="20"/>
        <v>325</v>
      </c>
      <c r="U53" s="106">
        <f t="shared" si="21"/>
        <v>0.15000000000000024</v>
      </c>
      <c r="V53" s="107"/>
      <c r="Z53" s="91">
        <v>10</v>
      </c>
      <c r="AA53" s="92" t="str">
        <f t="shared" si="22"/>
        <v>Los ciegos</v>
      </c>
      <c r="AB53" s="95"/>
      <c r="AC53" s="95"/>
      <c r="AD53" s="95"/>
      <c r="AE53" s="95"/>
      <c r="AF53" s="95"/>
      <c r="AG53" s="95"/>
      <c r="AH53" s="95"/>
      <c r="AI53" s="95"/>
      <c r="AJ53" s="96">
        <f t="shared" si="23"/>
        <v>205</v>
      </c>
      <c r="AK53" s="106">
        <f t="shared" si="24"/>
        <v>0.14885416666666795</v>
      </c>
      <c r="AL53" s="108"/>
      <c r="AN53" s="10"/>
      <c r="AO53" s="10"/>
      <c r="AP53" s="10"/>
      <c r="AQ53" s="10"/>
      <c r="AR53" s="10"/>
      <c r="AS53" s="11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O53" s="69"/>
    </row>
    <row r="54" spans="1:67" s="10" customFormat="1" ht="15.75">
      <c r="G54" s="91">
        <v>12</v>
      </c>
      <c r="H54" s="92" t="str">
        <f t="shared" si="19"/>
        <v>Les RiTomGui</v>
      </c>
      <c r="T54" s="96">
        <f t="shared" si="20"/>
        <v>315</v>
      </c>
      <c r="U54" s="106">
        <f t="shared" si="21"/>
        <v>0.13047453703703638</v>
      </c>
      <c r="V54" s="107"/>
      <c r="Z54" s="91">
        <v>11</v>
      </c>
      <c r="AA54" s="92" t="str">
        <f t="shared" si="22"/>
        <v>La Lanterne</v>
      </c>
      <c r="AJ54" s="96">
        <f t="shared" si="23"/>
        <v>150</v>
      </c>
      <c r="AK54" s="106">
        <f t="shared" si="24"/>
        <v>0.14421296296296282</v>
      </c>
      <c r="AL54" s="108"/>
      <c r="AS54" s="11"/>
      <c r="AX54" s="12"/>
      <c r="AY54" s="12"/>
      <c r="AZ54" s="12"/>
      <c r="BH54" s="77"/>
      <c r="BI54" s="77"/>
      <c r="BJ54" s="77"/>
      <c r="BO54" s="8"/>
    </row>
    <row r="55" spans="1:67" s="10" customFormat="1" ht="15.75">
      <c r="G55" s="91">
        <v>13</v>
      </c>
      <c r="H55" s="92" t="str">
        <f t="shared" si="19"/>
        <v>Vir'King and Bény Queen</v>
      </c>
      <c r="T55" s="96">
        <f t="shared" si="20"/>
        <v>315</v>
      </c>
      <c r="U55" s="106">
        <f t="shared" si="21"/>
        <v>0.13778935185185104</v>
      </c>
      <c r="V55" s="107"/>
      <c r="Z55" s="91">
        <v>12</v>
      </c>
      <c r="AA55" s="92" t="str">
        <f t="shared" si="22"/>
        <v>Les Korrigans</v>
      </c>
      <c r="AJ55" s="96">
        <f t="shared" si="23"/>
        <v>140</v>
      </c>
      <c r="AK55" s="106">
        <f t="shared" si="24"/>
        <v>0.15850694444444424</v>
      </c>
      <c r="AL55" s="108"/>
      <c r="AS55" s="11"/>
      <c r="AX55" s="12"/>
      <c r="AY55" s="12"/>
      <c r="AZ55" s="12"/>
      <c r="BH55" s="77"/>
      <c r="BI55" s="77"/>
      <c r="BJ55" s="77"/>
      <c r="BO55" s="8"/>
    </row>
    <row r="56" spans="1:67" s="10" customFormat="1" ht="15.75">
      <c r="G56" s="91">
        <v>14</v>
      </c>
      <c r="H56" s="92" t="str">
        <f t="shared" si="19"/>
        <v>Les p'tites gazelles bondissantes suisses</v>
      </c>
      <c r="T56" s="96">
        <f t="shared" si="20"/>
        <v>315</v>
      </c>
      <c r="U56" s="106">
        <f t="shared" si="21"/>
        <v>0.13928240740740805</v>
      </c>
      <c r="V56" s="107"/>
      <c r="Z56" s="91">
        <v>13</v>
      </c>
      <c r="AA56" s="92" t="str">
        <f t="shared" si="22"/>
        <v xml:space="preserve">Les Schtroumps </v>
      </c>
      <c r="AJ56" s="96">
        <f t="shared" si="23"/>
        <v>105</v>
      </c>
      <c r="AK56" s="106">
        <f t="shared" si="24"/>
        <v>0.16307870370370436</v>
      </c>
      <c r="AL56" s="108"/>
      <c r="AS56" s="11"/>
      <c r="AX56" s="12"/>
      <c r="AY56" s="12"/>
      <c r="AZ56" s="12"/>
      <c r="BH56" s="77"/>
      <c r="BI56" s="77"/>
      <c r="BJ56" s="77"/>
      <c r="BO56" s="8"/>
    </row>
    <row r="57" spans="1:67" s="10" customFormat="1" ht="12.75" customHeight="1">
      <c r="G57" s="91">
        <v>15</v>
      </c>
      <c r="H57" s="92" t="str">
        <f t="shared" si="19"/>
        <v>Les Pat'raides</v>
      </c>
      <c r="T57" s="96">
        <f t="shared" si="20"/>
        <v>305</v>
      </c>
      <c r="U57" s="106">
        <f t="shared" si="21"/>
        <v>0.14600694444444395</v>
      </c>
      <c r="V57" s="107"/>
      <c r="Z57" s="91">
        <v>14</v>
      </c>
      <c r="AA57" s="92" t="str">
        <f t="shared" si="22"/>
        <v>La GAF</v>
      </c>
      <c r="AJ57" s="96">
        <f t="shared" si="23"/>
        <v>85</v>
      </c>
      <c r="AK57" s="106">
        <f t="shared" si="24"/>
        <v>0.15937499999999971</v>
      </c>
      <c r="AL57" s="108"/>
      <c r="AS57" s="11"/>
      <c r="AX57" s="12"/>
      <c r="AY57" s="12"/>
      <c r="AZ57" s="12"/>
      <c r="BH57" s="77"/>
      <c r="BI57" s="77"/>
      <c r="BJ57" s="77"/>
      <c r="BO57" s="8"/>
    </row>
    <row r="58" spans="1:67" s="10" customFormat="1" ht="15.75">
      <c r="G58" s="91">
        <v>16</v>
      </c>
      <c r="H58" s="92" t="str">
        <f t="shared" si="19"/>
        <v>Les Uro-Crennois</v>
      </c>
      <c r="T58" s="96">
        <f t="shared" si="20"/>
        <v>300</v>
      </c>
      <c r="U58" s="106">
        <f t="shared" si="21"/>
        <v>0.13559027777777777</v>
      </c>
      <c r="V58" s="107"/>
      <c r="Z58" s="91">
        <v>15</v>
      </c>
      <c r="AA58" s="92" t="str">
        <f t="shared" si="22"/>
        <v>L'Eraine du Père Noël</v>
      </c>
      <c r="AJ58" s="96">
        <f t="shared" si="23"/>
        <v>75</v>
      </c>
      <c r="AK58" s="106">
        <f t="shared" si="24"/>
        <v>0.17395833333333366</v>
      </c>
      <c r="AL58" s="108"/>
      <c r="AS58" s="11"/>
      <c r="AX58" s="12"/>
      <c r="AY58" s="12"/>
      <c r="AZ58" s="12"/>
      <c r="BH58" s="77"/>
      <c r="BI58" s="77"/>
      <c r="BJ58" s="77"/>
      <c r="BO58" s="8"/>
    </row>
    <row r="59" spans="1:67" s="1" customFormat="1" ht="15.75">
      <c r="G59" s="91">
        <v>17</v>
      </c>
      <c r="H59" s="92" t="str">
        <f t="shared" si="19"/>
        <v>Les Vantoraids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96">
        <f t="shared" si="20"/>
        <v>300</v>
      </c>
      <c r="U59" s="106">
        <f t="shared" si="21"/>
        <v>0.1462037037037025</v>
      </c>
      <c r="V59" s="107"/>
      <c r="Z59" s="98">
        <v>16</v>
      </c>
      <c r="AA59" s="99" t="str">
        <f t="shared" si="22"/>
        <v>Nature et Jogging</v>
      </c>
      <c r="AB59" s="100"/>
      <c r="AC59" s="100"/>
      <c r="AD59" s="100"/>
      <c r="AE59" s="100"/>
      <c r="AF59" s="100"/>
      <c r="AG59" s="100"/>
      <c r="AH59" s="100"/>
      <c r="AI59" s="100"/>
      <c r="AJ59" s="101">
        <f t="shared" si="23"/>
        <v>65</v>
      </c>
      <c r="AK59" s="109">
        <f t="shared" si="24"/>
        <v>0.16076388888888871</v>
      </c>
      <c r="AL59" s="110"/>
      <c r="AS59" s="102"/>
      <c r="AX59" s="25"/>
      <c r="AY59" s="25"/>
      <c r="AZ59" s="25"/>
      <c r="BO59" s="2"/>
    </row>
    <row r="60" spans="1:67" s="1" customFormat="1" ht="15.75">
      <c r="G60" s="91">
        <v>18</v>
      </c>
      <c r="H60" s="92" t="str">
        <f t="shared" si="19"/>
        <v xml:space="preserve">The Bad 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6">
        <f t="shared" si="20"/>
        <v>290</v>
      </c>
      <c r="U60" s="106">
        <f t="shared" si="21"/>
        <v>0.14030092592592602</v>
      </c>
      <c r="V60" s="107"/>
      <c r="AA60" s="10"/>
      <c r="AD60" s="10"/>
      <c r="AE60" s="10"/>
      <c r="AS60" s="102"/>
      <c r="AX60" s="25"/>
      <c r="AY60" s="25"/>
      <c r="AZ60" s="25"/>
      <c r="BO60" s="2"/>
    </row>
    <row r="61" spans="1:67" s="1" customFormat="1" ht="15.75">
      <c r="G61" s="91">
        <v>19</v>
      </c>
      <c r="H61" s="92" t="str">
        <f t="shared" si="19"/>
        <v>Les Verres Luisants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96">
        <f t="shared" si="20"/>
        <v>285</v>
      </c>
      <c r="U61" s="106">
        <f t="shared" si="21"/>
        <v>0.14768518518518625</v>
      </c>
      <c r="V61" s="107"/>
      <c r="X61" s="17" t="s">
        <v>16</v>
      </c>
      <c r="Y61" s="10"/>
      <c r="Z61" s="93" t="s">
        <v>16</v>
      </c>
      <c r="AA61" s="93"/>
      <c r="AB61" s="100"/>
      <c r="AC61" s="100"/>
      <c r="AD61" s="10"/>
      <c r="AE61" s="10"/>
      <c r="AF61" s="100"/>
      <c r="AG61" s="100"/>
      <c r="AH61" s="100"/>
      <c r="AI61" s="100"/>
      <c r="AJ61" s="103"/>
      <c r="AK61" s="112"/>
      <c r="AL61" s="113"/>
      <c r="AM61" s="10"/>
      <c r="AS61" s="102"/>
      <c r="AX61" s="25"/>
      <c r="AY61" s="25"/>
      <c r="AZ61" s="25"/>
      <c r="BO61" s="2"/>
    </row>
    <row r="62" spans="1:67" s="1" customFormat="1" ht="15.75">
      <c r="G62" s="91">
        <v>20</v>
      </c>
      <c r="H62" s="92" t="str">
        <f t="shared" si="19"/>
        <v>Les Charlots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6">
        <f t="shared" si="20"/>
        <v>280</v>
      </c>
      <c r="U62" s="106">
        <f t="shared" si="21"/>
        <v>0.13975694444444586</v>
      </c>
      <c r="V62" s="107"/>
      <c r="Y62" s="10"/>
      <c r="Z62" s="69"/>
      <c r="AA62" s="69"/>
      <c r="AB62" s="84" t="s">
        <v>59</v>
      </c>
      <c r="AC62" s="85"/>
      <c r="AD62" s="85"/>
      <c r="AE62" s="86"/>
      <c r="AF62" s="86"/>
      <c r="AG62" s="86"/>
      <c r="AH62" s="86"/>
      <c r="AI62" s="86"/>
      <c r="AJ62" s="87" t="s">
        <v>48</v>
      </c>
      <c r="AK62" s="88" t="s">
        <v>57</v>
      </c>
      <c r="AL62" s="89"/>
      <c r="AM62" s="10"/>
      <c r="AS62" s="102"/>
      <c r="AX62" s="25"/>
      <c r="AY62" s="25"/>
      <c r="AZ62" s="25"/>
      <c r="BO62" s="2"/>
    </row>
    <row r="63" spans="1:67" s="1" customFormat="1" ht="15.75">
      <c r="G63" s="91">
        <v>21</v>
      </c>
      <c r="H63" s="92" t="str">
        <f t="shared" si="19"/>
        <v>Les Rock Raideurs 2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6">
        <f t="shared" si="20"/>
        <v>275</v>
      </c>
      <c r="U63" s="106">
        <f t="shared" si="21"/>
        <v>0.15833333333333266</v>
      </c>
      <c r="V63" s="107"/>
      <c r="Y63" s="10"/>
      <c r="Z63" s="78">
        <v>1</v>
      </c>
      <c r="AA63" s="79" t="str">
        <f>VLOOKUP(Z63,$BJ$7:$BM$39,2,FALSE)</f>
        <v>Les p'tites gazelles bondissantes suisses</v>
      </c>
      <c r="AB63" s="81"/>
      <c r="AC63" s="81"/>
      <c r="AD63" s="81"/>
      <c r="AE63" s="81"/>
      <c r="AF63" s="82"/>
      <c r="AG63" s="82"/>
      <c r="AH63" s="82"/>
      <c r="AI63" s="82"/>
      <c r="AJ63" s="83">
        <f>VLOOKUP(Z63,$BJ$7:$BM$39,3,FALSE)</f>
        <v>315</v>
      </c>
      <c r="AK63" s="116">
        <f>VLOOKUP(Z63,$BJ$7:$BM$39,4,FALSE)</f>
        <v>0.13928240740740805</v>
      </c>
      <c r="AL63" s="118"/>
      <c r="AM63" s="10"/>
      <c r="AS63" s="102"/>
      <c r="AX63" s="25"/>
      <c r="AY63" s="25"/>
      <c r="AZ63" s="25"/>
      <c r="BO63" s="2"/>
    </row>
    <row r="64" spans="1:67" s="1" customFormat="1" ht="15.75">
      <c r="G64" s="91">
        <v>22</v>
      </c>
      <c r="H64" s="92" t="str">
        <f t="shared" si="19"/>
        <v>Los ciegos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6">
        <f t="shared" si="20"/>
        <v>205</v>
      </c>
      <c r="U64" s="106">
        <f t="shared" si="21"/>
        <v>0.14885416666666795</v>
      </c>
      <c r="V64" s="107"/>
      <c r="Y64" s="10"/>
      <c r="Z64" s="91">
        <v>2</v>
      </c>
      <c r="AA64" s="92" t="str">
        <f t="shared" ref="AA64:AA66" si="25">VLOOKUP(Z64,$BJ$7:$BM$39,2,FALSE)</f>
        <v xml:space="preserve">The Friends </v>
      </c>
      <c r="AB64" s="94"/>
      <c r="AC64" s="94"/>
      <c r="AD64" s="94"/>
      <c r="AE64" s="94"/>
      <c r="AF64" s="95"/>
      <c r="AG64" s="95"/>
      <c r="AH64" s="95"/>
      <c r="AI64" s="95"/>
      <c r="AJ64" s="96">
        <f t="shared" ref="AJ64:AJ66" si="26">VLOOKUP(Z64,$BJ$7:$BM$39,3,FALSE)</f>
        <v>145</v>
      </c>
      <c r="AK64" s="106">
        <f t="shared" ref="AK64:AK66" si="27">VLOOKUP(Z64,$BJ$7:$BM$39,4,FALSE)</f>
        <v>0.19901620370370476</v>
      </c>
      <c r="AL64" s="108"/>
      <c r="AM64" s="10"/>
      <c r="AS64" s="102"/>
      <c r="AX64" s="25"/>
      <c r="AY64" s="25"/>
      <c r="AZ64" s="25"/>
      <c r="BO64" s="2"/>
    </row>
    <row r="65" spans="1:67" s="1" customFormat="1" ht="15.75">
      <c r="G65" s="91">
        <v>23</v>
      </c>
      <c r="H65" s="92" t="str">
        <f t="shared" si="19"/>
        <v>La Lanterne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96">
        <f t="shared" si="20"/>
        <v>150</v>
      </c>
      <c r="U65" s="106">
        <f t="shared" si="21"/>
        <v>0.14421296296296282</v>
      </c>
      <c r="V65" s="107"/>
      <c r="Y65" s="10"/>
      <c r="Z65" s="91">
        <v>3</v>
      </c>
      <c r="AA65" s="92" t="str">
        <f t="shared" si="25"/>
        <v>Les Farfadettes</v>
      </c>
      <c r="AB65" s="10"/>
      <c r="AC65" s="10"/>
      <c r="AD65" s="10"/>
      <c r="AE65" s="10"/>
      <c r="AF65" s="10"/>
      <c r="AG65" s="10"/>
      <c r="AH65" s="10"/>
      <c r="AI65" s="10"/>
      <c r="AJ65" s="96">
        <f t="shared" si="26"/>
        <v>80</v>
      </c>
      <c r="AK65" s="106">
        <f t="shared" si="27"/>
        <v>0.14103009259259236</v>
      </c>
      <c r="AL65" s="108"/>
      <c r="AM65" s="10"/>
      <c r="AS65" s="102"/>
      <c r="AX65" s="25"/>
      <c r="AY65" s="25"/>
      <c r="AZ65" s="25"/>
      <c r="BO65" s="2"/>
    </row>
    <row r="66" spans="1:67" s="1" customFormat="1" ht="15.75">
      <c r="G66" s="91">
        <v>24</v>
      </c>
      <c r="H66" s="92" t="str">
        <f t="shared" si="19"/>
        <v xml:space="preserve">The Friends 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6">
        <f t="shared" si="20"/>
        <v>145</v>
      </c>
      <c r="U66" s="106">
        <f t="shared" si="21"/>
        <v>0.19901620370370476</v>
      </c>
      <c r="V66" s="107"/>
      <c r="Y66" s="10"/>
      <c r="Z66" s="98">
        <v>4</v>
      </c>
      <c r="AA66" s="99" t="str">
        <f t="shared" si="25"/>
        <v>Les Petits Joueuses</v>
      </c>
      <c r="AB66" s="100"/>
      <c r="AC66" s="100"/>
      <c r="AD66" s="100"/>
      <c r="AE66" s="100"/>
      <c r="AF66" s="100"/>
      <c r="AG66" s="100"/>
      <c r="AH66" s="100"/>
      <c r="AI66" s="100"/>
      <c r="AJ66" s="101">
        <f t="shared" si="26"/>
        <v>-215</v>
      </c>
      <c r="AK66" s="109">
        <f t="shared" si="27"/>
        <v>0.17708333333333304</v>
      </c>
      <c r="AL66" s="110"/>
      <c r="AM66" s="10"/>
      <c r="AS66" s="102"/>
      <c r="AX66" s="25"/>
      <c r="AY66" s="25"/>
      <c r="AZ66" s="25"/>
      <c r="BO66" s="2"/>
    </row>
    <row r="67" spans="1:67" s="1" customFormat="1" ht="15.75">
      <c r="G67" s="91">
        <v>25</v>
      </c>
      <c r="H67" s="92" t="str">
        <f t="shared" si="19"/>
        <v>Les Korrigans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96">
        <f t="shared" si="20"/>
        <v>140</v>
      </c>
      <c r="U67" s="106">
        <f t="shared" si="21"/>
        <v>0.15850694444444424</v>
      </c>
      <c r="V67" s="107"/>
      <c r="AS67" s="102"/>
      <c r="AX67" s="25"/>
      <c r="AY67" s="25"/>
      <c r="AZ67" s="25"/>
      <c r="BO67" s="2"/>
    </row>
    <row r="68" spans="1:67" s="1" customFormat="1" ht="15.75">
      <c r="G68" s="91">
        <v>26</v>
      </c>
      <c r="H68" s="92" t="str">
        <f t="shared" si="19"/>
        <v>Boubiz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96">
        <f t="shared" si="20"/>
        <v>120</v>
      </c>
      <c r="U68" s="106">
        <f t="shared" si="21"/>
        <v>0.13677083333333306</v>
      </c>
      <c r="V68" s="107"/>
      <c r="AS68" s="102"/>
      <c r="AX68" s="25"/>
      <c r="AY68" s="25"/>
      <c r="AZ68" s="25"/>
      <c r="BO68" s="2"/>
    </row>
    <row r="69" spans="1:67" s="1" customFormat="1" ht="15.75">
      <c r="G69" s="91">
        <v>27</v>
      </c>
      <c r="H69" s="92" t="str">
        <f t="shared" si="19"/>
        <v xml:space="preserve">Les Schtroumps 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96">
        <f t="shared" si="20"/>
        <v>105</v>
      </c>
      <c r="U69" s="106">
        <f t="shared" si="21"/>
        <v>0.16307870370370436</v>
      </c>
      <c r="V69" s="107"/>
      <c r="AS69" s="102"/>
      <c r="AX69" s="25"/>
      <c r="AY69" s="25"/>
      <c r="AZ69" s="25"/>
      <c r="BO69" s="2"/>
    </row>
    <row r="70" spans="1:67" s="1" customFormat="1" ht="15.75">
      <c r="G70" s="91">
        <v>28</v>
      </c>
      <c r="H70" s="92" t="str">
        <f t="shared" si="19"/>
        <v>La GAF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96">
        <f t="shared" si="20"/>
        <v>85</v>
      </c>
      <c r="U70" s="106">
        <f t="shared" si="21"/>
        <v>0.15937499999999971</v>
      </c>
      <c r="V70" s="107"/>
      <c r="AS70" s="102"/>
      <c r="AX70" s="25"/>
      <c r="AY70" s="25"/>
      <c r="AZ70" s="25"/>
      <c r="BO70" s="2"/>
    </row>
    <row r="71" spans="1:67" s="1" customFormat="1" ht="15.75">
      <c r="G71" s="91">
        <v>29</v>
      </c>
      <c r="H71" s="92" t="str">
        <f t="shared" si="19"/>
        <v>Les Farfadettes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96">
        <f t="shared" si="20"/>
        <v>80</v>
      </c>
      <c r="U71" s="106">
        <f t="shared" si="21"/>
        <v>0.14103009259259236</v>
      </c>
      <c r="V71" s="107"/>
      <c r="AS71" s="102"/>
      <c r="AX71" s="25"/>
      <c r="AY71" s="25"/>
      <c r="AZ71" s="25"/>
      <c r="BO71" s="2"/>
    </row>
    <row r="72" spans="1:67" s="1" customFormat="1" ht="15.75">
      <c r="G72" s="91">
        <v>30</v>
      </c>
      <c r="H72" s="92" t="str">
        <f t="shared" si="19"/>
        <v>L'Eraine du Père Noël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96">
        <f t="shared" si="20"/>
        <v>75</v>
      </c>
      <c r="U72" s="106">
        <f t="shared" si="21"/>
        <v>0.17395833333333366</v>
      </c>
      <c r="V72" s="107"/>
      <c r="AS72" s="102"/>
      <c r="AX72" s="25"/>
      <c r="AY72" s="25"/>
      <c r="AZ72" s="25"/>
      <c r="BO72" s="2"/>
    </row>
    <row r="73" spans="1:67" s="1" customFormat="1" ht="15.75">
      <c r="G73" s="91">
        <v>31</v>
      </c>
      <c r="H73" s="92" t="str">
        <f t="shared" si="19"/>
        <v>Nature et Jogging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96">
        <f t="shared" si="20"/>
        <v>65</v>
      </c>
      <c r="U73" s="106">
        <f t="shared" si="21"/>
        <v>0.16076388888888871</v>
      </c>
      <c r="V73" s="107"/>
      <c r="AS73" s="102"/>
      <c r="AX73" s="25"/>
      <c r="AY73" s="25"/>
      <c r="AZ73" s="25"/>
      <c r="BO73" s="2"/>
    </row>
    <row r="74" spans="1:67" s="1" customFormat="1" ht="15.75">
      <c r="G74" s="98">
        <v>32</v>
      </c>
      <c r="H74" s="99" t="str">
        <f t="shared" si="19"/>
        <v>Les Petits Joueuses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1">
        <f t="shared" si="20"/>
        <v>-215</v>
      </c>
      <c r="U74" s="109">
        <f t="shared" si="21"/>
        <v>0.17708333333333304</v>
      </c>
      <c r="V74" s="111"/>
      <c r="AS74" s="102"/>
      <c r="AX74" s="25"/>
      <c r="AY74" s="25"/>
      <c r="AZ74" s="25"/>
      <c r="BO74" s="2"/>
    </row>
    <row r="75" spans="1:67" s="1" customFormat="1" ht="15.75">
      <c r="H75" s="93"/>
      <c r="AS75" s="102"/>
      <c r="AX75" s="25"/>
      <c r="AY75" s="25"/>
      <c r="AZ75" s="25"/>
      <c r="BO75" s="2"/>
    </row>
    <row r="76" spans="1:67" s="1" customForma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5"/>
      <c r="AT76" s="2"/>
      <c r="AU76" s="2"/>
      <c r="AV76" s="2"/>
      <c r="AW76" s="2"/>
      <c r="AX76" s="104"/>
      <c r="AY76" s="104"/>
      <c r="AZ76" s="104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</sheetData>
  <sheetProtection password="EA0B" sheet="1" objects="1" scenarios="1" selectLockedCells="1"/>
  <mergeCells count="54">
    <mergeCell ref="U51:V51"/>
    <mergeCell ref="AK64:AL64"/>
    <mergeCell ref="U54:V54"/>
    <mergeCell ref="U55:V55"/>
    <mergeCell ref="U56:V56"/>
    <mergeCell ref="U57:V57"/>
    <mergeCell ref="AO4:AO5"/>
    <mergeCell ref="U43:V43"/>
    <mergeCell ref="AK44:AL44"/>
    <mergeCell ref="U44:V44"/>
    <mergeCell ref="AK45:AL45"/>
    <mergeCell ref="U45:V45"/>
    <mergeCell ref="U46:V46"/>
    <mergeCell ref="AK47:AL47"/>
    <mergeCell ref="U47:V47"/>
    <mergeCell ref="AK48:AL48"/>
    <mergeCell ref="U48:V48"/>
    <mergeCell ref="AK46:AL46"/>
    <mergeCell ref="AK57:AL57"/>
    <mergeCell ref="AK58:AL58"/>
    <mergeCell ref="AK59:AL59"/>
    <mergeCell ref="U74:V74"/>
    <mergeCell ref="AK49:AL49"/>
    <mergeCell ref="AK50:AL50"/>
    <mergeCell ref="AK61:AL61"/>
    <mergeCell ref="AK51:AL51"/>
    <mergeCell ref="AK54:AL54"/>
    <mergeCell ref="AK55:AL55"/>
    <mergeCell ref="AK56:AL56"/>
    <mergeCell ref="U49:V49"/>
    <mergeCell ref="U50:V50"/>
    <mergeCell ref="AK52:AL52"/>
    <mergeCell ref="AK53:AL53"/>
    <mergeCell ref="AK66:AL66"/>
    <mergeCell ref="U60:V60"/>
    <mergeCell ref="U52:V52"/>
    <mergeCell ref="U53:V53"/>
    <mergeCell ref="U61:V61"/>
    <mergeCell ref="U62:V62"/>
    <mergeCell ref="U58:V58"/>
    <mergeCell ref="U59:V59"/>
    <mergeCell ref="U63:V63"/>
    <mergeCell ref="U64:V64"/>
    <mergeCell ref="U65:V65"/>
    <mergeCell ref="AK65:AL65"/>
    <mergeCell ref="U73:V73"/>
    <mergeCell ref="U69:V69"/>
    <mergeCell ref="U70:V70"/>
    <mergeCell ref="U71:V71"/>
    <mergeCell ref="U72:V72"/>
    <mergeCell ref="U66:V66"/>
    <mergeCell ref="U67:V67"/>
    <mergeCell ref="U68:V68"/>
    <mergeCell ref="AK63:AL6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Résultats Gnômes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Franck_2</cp:lastModifiedBy>
  <cp:lastPrinted>2012-12-15T20:36:48Z</cp:lastPrinted>
  <dcterms:created xsi:type="dcterms:W3CDTF">2012-12-07T20:53:38Z</dcterms:created>
  <dcterms:modified xsi:type="dcterms:W3CDTF">2012-12-16T16:39:57Z</dcterms:modified>
</cp:coreProperties>
</file>